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skjol.sjal.is/togtgreining/SCR_og_QRT/2021/20211231/QRT/Töflur í SFCR/Endanleg excel skjöl/"/>
    </mc:Choice>
  </mc:AlternateContent>
  <xr:revisionPtr revIDLastSave="0" documentId="13_ncr:1_{A4674732-8CAC-4E3F-866C-ED02637E5085}" xr6:coauthVersionLast="47" xr6:coauthVersionMax="47" xr10:uidLastSave="{00000000-0000-0000-0000-000000000000}"/>
  <bookViews>
    <workbookView xWindow="20410" yWindow="1210" windowWidth="28800" windowHeight="15540" firstSheet="2" activeTab="11" xr2:uid="{00000000-000D-0000-FFFF-FFFF00000000}"/>
  </bookViews>
  <sheets>
    <sheet name="Yfirlit samstæða" sheetId="21" state="hidden" r:id="rId1"/>
    <sheet name="Yfirlit solo" sheetId="19" state="hidden" r:id="rId2"/>
    <sheet name="S.02.01.02" sheetId="1" r:id="rId3"/>
    <sheet name="S.05.01.02" sheetId="2" r:id="rId4"/>
    <sheet name="S.05.02.01" sheetId="3" r:id="rId5"/>
    <sheet name="S.12.01.02" sheetId="4" state="hidden" r:id="rId6"/>
    <sheet name="S.17.01.02" sheetId="6" state="hidden" r:id="rId7"/>
    <sheet name="S.19.01.21" sheetId="5" state="hidden" r:id="rId8"/>
    <sheet name="S.22.01.21" sheetId="7" state="hidden" r:id="rId9"/>
    <sheet name="S.22.01.22" sheetId="8" state="hidden" r:id="rId10"/>
    <sheet name="S.23.01.01" sheetId="9" state="hidden" r:id="rId11"/>
    <sheet name="S.23.01.22" sheetId="10" r:id="rId12"/>
    <sheet name="S.25.01.21" sheetId="11" state="hidden" r:id="rId13"/>
    <sheet name="S.25.02.21" sheetId="12" state="hidden" r:id="rId14"/>
    <sheet name="S.25.01.22" sheetId="20" r:id="rId15"/>
    <sheet name="S.32.01.22" sheetId="13" r:id="rId16"/>
    <sheet name="S.25.02.22" sheetId="18" state="hidden" r:id="rId17"/>
    <sheet name="S.25.03.21" sheetId="17" state="hidden" r:id="rId18"/>
    <sheet name="S.25.03.22" sheetId="16" state="hidden" r:id="rId19"/>
    <sheet name="S.28.01.01" sheetId="15" state="hidden" r:id="rId20"/>
    <sheet name="S.28.02.01" sheetId="14" state="hidden" r:id="rId21"/>
  </sheets>
  <externalReferences>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5">'S.32.01.22'!$A$2:$Q$8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0" i="10" l="1"/>
  <c r="C80" i="10"/>
  <c r="D79" i="10"/>
  <c r="C79" i="10"/>
  <c r="D78" i="10"/>
  <c r="C78" i="10"/>
  <c r="C76" i="10"/>
  <c r="C75" i="10"/>
  <c r="C74" i="10"/>
  <c r="C73" i="10"/>
  <c r="C72" i="10"/>
  <c r="C71" i="10"/>
  <c r="C70" i="10"/>
  <c r="C66" i="10"/>
  <c r="C65" i="10"/>
  <c r="G64" i="10"/>
  <c r="F64" i="10"/>
  <c r="E64" i="10"/>
  <c r="D64" i="10"/>
  <c r="C64" i="10"/>
  <c r="C63" i="10"/>
  <c r="C62" i="10"/>
  <c r="F61" i="10"/>
  <c r="E61" i="10"/>
  <c r="D61" i="10"/>
  <c r="C61" i="10"/>
  <c r="G60" i="10"/>
  <c r="F60" i="10"/>
  <c r="E60" i="10"/>
  <c r="D60" i="10"/>
  <c r="C60" i="10"/>
  <c r="F59" i="10"/>
  <c r="E59" i="10"/>
  <c r="D59" i="10"/>
  <c r="C59" i="10"/>
  <c r="G58" i="10"/>
  <c r="F58" i="10"/>
  <c r="E58" i="10"/>
  <c r="D58" i="10"/>
  <c r="C58" i="10"/>
  <c r="G56" i="10"/>
  <c r="F56" i="10"/>
  <c r="E56" i="10"/>
  <c r="D56" i="10"/>
  <c r="C56" i="10"/>
  <c r="G55" i="10"/>
  <c r="F55" i="10"/>
  <c r="E55" i="10"/>
  <c r="D55" i="10"/>
  <c r="C55" i="10"/>
  <c r="F53" i="10"/>
  <c r="E53" i="10"/>
  <c r="D53" i="10"/>
  <c r="C53" i="10"/>
  <c r="F52" i="10"/>
  <c r="E52" i="10"/>
  <c r="D52" i="10"/>
  <c r="C52" i="10"/>
  <c r="G51" i="10"/>
  <c r="F51" i="10"/>
  <c r="E51" i="10"/>
  <c r="D51" i="10"/>
  <c r="C51" i="10"/>
  <c r="F50" i="10"/>
  <c r="E50" i="10"/>
  <c r="D50" i="10"/>
  <c r="C50" i="10"/>
  <c r="G48" i="10"/>
  <c r="F48" i="10"/>
  <c r="C48" i="10"/>
  <c r="G47" i="10"/>
  <c r="F47" i="10"/>
  <c r="C47" i="10"/>
  <c r="G46" i="10"/>
  <c r="F46" i="10"/>
  <c r="C46" i="10"/>
  <c r="G45" i="10"/>
  <c r="F45" i="10"/>
  <c r="C45" i="10"/>
  <c r="G44" i="10"/>
  <c r="F44" i="10"/>
  <c r="C44" i="10"/>
  <c r="G42" i="10"/>
  <c r="F42" i="10"/>
  <c r="E42" i="10"/>
  <c r="D42" i="10"/>
  <c r="C42" i="10"/>
  <c r="C41" i="10"/>
  <c r="C40" i="10"/>
  <c r="C39" i="10"/>
  <c r="C38" i="10"/>
  <c r="G36" i="10"/>
  <c r="F36" i="10"/>
  <c r="E36" i="10"/>
  <c r="D36" i="10"/>
  <c r="C36" i="10"/>
  <c r="G35" i="10"/>
  <c r="F35" i="10"/>
  <c r="E35" i="10"/>
  <c r="D35" i="10"/>
  <c r="C35" i="10"/>
  <c r="G34" i="10"/>
  <c r="F34" i="10"/>
  <c r="E34" i="10"/>
  <c r="D34" i="10"/>
  <c r="C34" i="10"/>
  <c r="G33" i="10"/>
  <c r="F33" i="10"/>
  <c r="E33" i="10"/>
  <c r="D33" i="10"/>
  <c r="C33" i="10"/>
  <c r="G32" i="10"/>
  <c r="F32" i="10"/>
  <c r="E32" i="10"/>
  <c r="D32" i="10"/>
  <c r="C32" i="10"/>
  <c r="G31" i="10"/>
  <c r="F31" i="10"/>
  <c r="E31" i="10"/>
  <c r="D31" i="10"/>
  <c r="C31" i="10"/>
  <c r="F30" i="10"/>
  <c r="E30" i="10"/>
  <c r="D30" i="10"/>
  <c r="C30" i="10"/>
  <c r="D28" i="10"/>
  <c r="C28" i="10"/>
  <c r="G26" i="10"/>
  <c r="F26" i="10"/>
  <c r="E26" i="10"/>
  <c r="D26" i="10"/>
  <c r="C26" i="10"/>
  <c r="G25" i="10"/>
  <c r="F25" i="10"/>
  <c r="E25" i="10"/>
  <c r="D25" i="10"/>
  <c r="C25" i="10"/>
  <c r="G24" i="10"/>
  <c r="F24" i="10"/>
  <c r="E24" i="10"/>
  <c r="D24" i="10"/>
  <c r="C24" i="10"/>
  <c r="G23" i="10"/>
  <c r="F23" i="10"/>
  <c r="E23" i="10"/>
  <c r="D23" i="10"/>
  <c r="C23" i="10"/>
  <c r="C22" i="10"/>
  <c r="C21" i="10"/>
  <c r="C20" i="10"/>
  <c r="C19" i="10"/>
  <c r="D18" i="10"/>
  <c r="C18" i="10"/>
  <c r="G17" i="10"/>
  <c r="F17" i="10"/>
  <c r="E17" i="10"/>
  <c r="C17" i="10"/>
  <c r="G16" i="10"/>
  <c r="F16" i="10"/>
  <c r="E16" i="10"/>
  <c r="C16" i="10"/>
  <c r="G15" i="10"/>
  <c r="F15" i="10"/>
  <c r="E15" i="10"/>
  <c r="C15" i="10"/>
  <c r="G14" i="10"/>
  <c r="F14" i="10"/>
  <c r="E14" i="10"/>
  <c r="C14" i="10"/>
  <c r="D13" i="10"/>
  <c r="C13" i="10"/>
  <c r="D12" i="10"/>
  <c r="C12" i="10"/>
  <c r="G11" i="10"/>
  <c r="F11" i="10"/>
  <c r="E11" i="10"/>
  <c r="C11" i="10"/>
  <c r="G10" i="10"/>
  <c r="F10" i="10"/>
  <c r="E10" i="10"/>
  <c r="C10" i="10"/>
  <c r="F9" i="10"/>
  <c r="D9" i="10"/>
  <c r="C9" i="10"/>
  <c r="F8" i="10"/>
  <c r="D8" i="10"/>
  <c r="C8" i="10"/>
  <c r="F7" i="10"/>
  <c r="D7" i="10"/>
  <c r="C7" i="10"/>
  <c r="F6" i="10"/>
  <c r="D6" i="10"/>
  <c r="C6" i="10"/>
  <c r="C6" i="9"/>
  <c r="D6" i="9"/>
  <c r="C7" i="9"/>
  <c r="D7" i="9"/>
  <c r="C13" i="9"/>
  <c r="D13" i="9"/>
  <c r="G15" i="9"/>
  <c r="C15" i="9"/>
  <c r="C8" i="9"/>
  <c r="C9" i="9"/>
  <c r="C10" i="9"/>
  <c r="C11" i="9"/>
  <c r="C12" i="9"/>
  <c r="D8" i="9"/>
  <c r="D10" i="9"/>
  <c r="E9" i="9"/>
  <c r="F9" i="9"/>
  <c r="G9" i="9"/>
  <c r="F6" i="9"/>
  <c r="F7" i="9"/>
  <c r="F8" i="9"/>
  <c r="E11" i="9"/>
  <c r="F11" i="9"/>
  <c r="G11" i="9"/>
  <c r="E12" i="9"/>
  <c r="F12" i="9"/>
  <c r="G12" i="9"/>
  <c r="C14" i="9"/>
  <c r="C16" i="9"/>
  <c r="D16" i="9"/>
  <c r="E16" i="9"/>
  <c r="F16" i="9"/>
  <c r="G16" i="9"/>
  <c r="E14" i="9"/>
  <c r="F14" i="9"/>
  <c r="G14" i="9"/>
  <c r="C18" i="9"/>
  <c r="C20" i="9"/>
  <c r="D20" i="9"/>
  <c r="E20" i="9"/>
  <c r="F20" i="9"/>
  <c r="D21" i="9"/>
  <c r="E21" i="9"/>
  <c r="F21" i="9"/>
  <c r="G21" i="9"/>
  <c r="C23" i="9"/>
  <c r="C24" i="9"/>
  <c r="C25" i="9"/>
  <c r="C26" i="9"/>
  <c r="C27" i="9"/>
  <c r="C28" i="9"/>
  <c r="C29" i="9"/>
  <c r="C30" i="9"/>
  <c r="C31" i="9"/>
  <c r="C32" i="9"/>
  <c r="F23" i="9"/>
  <c r="F24" i="9"/>
  <c r="F25" i="9"/>
  <c r="F26" i="9"/>
  <c r="F27" i="9"/>
  <c r="F28" i="9"/>
  <c r="F29" i="9"/>
  <c r="F30" i="9"/>
  <c r="F31" i="9"/>
  <c r="F32" i="9"/>
  <c r="G25" i="9"/>
  <c r="G27" i="9"/>
  <c r="G29" i="9"/>
  <c r="G30" i="9"/>
  <c r="G31" i="9"/>
  <c r="G32" i="9"/>
  <c r="C34" i="9"/>
  <c r="D34" i="9"/>
  <c r="E34" i="9"/>
  <c r="F34" i="9"/>
  <c r="C35" i="9"/>
  <c r="D35" i="9"/>
  <c r="E35" i="9"/>
  <c r="F35" i="9"/>
  <c r="C36" i="9"/>
  <c r="D36" i="9"/>
  <c r="E36" i="9"/>
  <c r="F36" i="9"/>
  <c r="C37" i="9"/>
  <c r="D37" i="9"/>
  <c r="E37" i="9"/>
  <c r="F37" i="9"/>
  <c r="C54" i="9" l="1"/>
  <c r="C53" i="9"/>
  <c r="C52" i="9"/>
  <c r="C50" i="9"/>
  <c r="C49" i="9"/>
  <c r="C48" i="9"/>
  <c r="C47" i="9"/>
  <c r="C46" i="9"/>
  <c r="C45" i="9"/>
  <c r="G34" i="9"/>
  <c r="C41" i="9"/>
  <c r="C40" i="9"/>
  <c r="C39" i="9"/>
  <c r="C38" i="9"/>
  <c r="C21" i="9"/>
  <c r="H24" i="5" l="1"/>
  <c r="G24" i="5" s="1"/>
  <c r="F24" i="5" s="1"/>
  <c r="E24" i="5" s="1"/>
  <c r="D24" i="5" s="1"/>
  <c r="D30" i="6" l="1"/>
  <c r="D1" i="6"/>
  <c r="R12" i="5"/>
  <c r="P13" i="5"/>
  <c r="P12" i="5"/>
  <c r="P14" i="5"/>
  <c r="P15" i="5"/>
  <c r="P16" i="5"/>
  <c r="P17" i="5"/>
  <c r="P18" i="5"/>
  <c r="P19" i="5"/>
  <c r="P20" i="5"/>
  <c r="P21" i="5"/>
  <c r="D25" i="5"/>
  <c r="D27" i="5" s="1"/>
  <c r="R22" i="5"/>
  <c r="E30" i="6" l="1"/>
  <c r="R20" i="5"/>
  <c r="R16" i="5"/>
  <c r="R15" i="5"/>
  <c r="R19" i="5"/>
  <c r="R14" i="5"/>
  <c r="R18" i="5"/>
  <c r="E1" i="6"/>
  <c r="I25" i="5"/>
  <c r="I27" i="5" s="1"/>
  <c r="L25" i="5"/>
  <c r="L27" i="5" s="1"/>
  <c r="R17" i="5"/>
  <c r="R21" i="5"/>
  <c r="K25" i="5"/>
  <c r="K27" i="5" s="1"/>
  <c r="P22" i="5"/>
  <c r="P23" i="5" s="1"/>
  <c r="M25" i="5" s="1"/>
  <c r="M27" i="5" s="1"/>
  <c r="J25" i="5"/>
  <c r="J27" i="5" s="1"/>
  <c r="E25" i="5"/>
  <c r="E27" i="5" s="1"/>
  <c r="H25" i="5"/>
  <c r="H27" i="5" s="1"/>
  <c r="R13" i="5"/>
  <c r="F25" i="5"/>
  <c r="F27" i="5" s="1"/>
  <c r="G25" i="5"/>
  <c r="G27" i="5" s="1"/>
  <c r="F30" i="6" l="1"/>
  <c r="F1" i="6"/>
  <c r="G30" i="6" l="1"/>
  <c r="G1" i="6"/>
  <c r="H30" i="6" l="1"/>
  <c r="H1" i="6"/>
  <c r="I30" i="6" l="1"/>
  <c r="I1" i="6"/>
  <c r="J30" i="6" l="1"/>
  <c r="J1" i="6"/>
  <c r="K1" i="6" l="1"/>
</calcChain>
</file>

<file path=xl/sharedStrings.xml><?xml version="1.0" encoding="utf-8"?>
<sst xmlns="http://schemas.openxmlformats.org/spreadsheetml/2006/main" count="1708" uniqueCount="625">
  <si>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</si>
  <si>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</si>
  <si>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</si>
  <si>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</si>
  <si>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</si>
  <si>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</si>
  <si>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</si>
  <si>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</si>
  <si>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</si>
  <si>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</si>
  <si>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</si>
  <si>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</si>
  <si>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</si>
  <si>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</si>
  <si>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</si>
  <si>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</si>
  <si>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</si>
  <si>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</si>
  <si>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</si>
  <si>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</si>
  <si>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</si>
  <si>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</si>
  <si>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</si>
  <si>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</si>
  <si>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</si>
  <si>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</si>
  <si>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</si>
  <si>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</si>
  <si>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</si>
  <si>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</si>
  <si>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</si>
  <si>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</si>
  <si>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</si>
  <si>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</si>
  <si>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</si>
  <si>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</si>
  <si>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</si>
  <si>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</si>
  <si>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</si>
  <si>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</si>
  <si>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</si>
  <si>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</si>
  <si>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</si>
  <si>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</si>
  <si>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</si>
  <si>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</si>
  <si>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</si>
  <si>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</si>
  <si>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</si>
  <si>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</si>
  <si>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</si>
  <si>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</si>
  <si>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</si>
  <si>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</si>
  <si>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</si>
  <si>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</si>
  <si>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</si>
  <si>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</si>
  <si>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</si>
  <si>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</si>
  <si>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</si>
  <si>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</si>
  <si>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</si>
  <si>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</si>
  <si>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</si>
  <si>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</si>
  <si>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</si>
  <si>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</si>
  <si>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</si>
  <si>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</si>
  <si>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</si>
  <si>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</si>
  <si>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</si>
  <si>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</si>
  <si>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</si>
  <si>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</si>
  <si>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</si>
  <si>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</si>
  <si>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</si>
  <si>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</si>
  <si>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</si>
  <si>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</si>
  <si>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</si>
  <si>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</si>
  <si>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</si>
  <si>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</si>
  <si>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</si>
  <si>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</si>
  <si>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</si>
  <si>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</si>
  <si>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</si>
  <si>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</si>
  <si>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</si>
  <si>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</si>
  <si>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</si>
  <si>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</si>
  <si>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</si>
  <si>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</si>
  <si>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</si>
  <si>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</si>
  <si>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</si>
  <si>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</si>
  <si>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</si>
  <si>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</si>
  <si>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</si>
  <si>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</si>
  <si>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</si>
  <si>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</si>
  <si>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</si>
  <si>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</si>
  <si>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</si>
  <si>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</si>
  <si>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</si>
  <si>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</si>
  <si>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</si>
  <si>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</si>
  <si>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</si>
  <si>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</si>
  <si>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</si>
  <si>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</si>
  <si>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</si>
  <si>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</si>
  <si>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</si>
  <si>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</si>
  <si>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</si>
  <si>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</si>
  <si>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</si>
  <si>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</si>
  <si>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</si>
  <si>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</si>
  <si>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</si>
  <si>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</si>
  <si>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</si>
  <si>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</si>
  <si>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</si>
  <si>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</si>
  <si>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</si>
  <si>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</si>
  <si>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</si>
  <si>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</si>
  <si>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</si>
  <si>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</si>
  <si>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</si>
  <si>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</si>
  <si>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</si>
  <si>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</si>
  <si>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</si>
  <si>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</si>
  <si>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</si>
  <si>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</si>
  <si>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</si>
  <si>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</si>
  <si>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</si>
  <si>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</si>
  <si>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</si>
  <si>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</si>
  <si>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</si>
  <si>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</si>
  <si>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</si>
  <si>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</si>
  <si>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</si>
  <si>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</si>
  <si>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</si>
  <si>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</si>
  <si>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</si>
  <si>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</si>
  <si>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</si>
  <si>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</si>
  <si>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</si>
  <si>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</si>
  <si>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</si>
  <si>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</si>
  <si>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</si>
  <si>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</si>
  <si>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</si>
  <si>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</si>
  <si>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</si>
  <si>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</si>
  <si>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</si>
  <si>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</si>
  <si>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</si>
  <si>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</si>
  <si>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</si>
  <si>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</si>
  <si>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</si>
  <si>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</si>
  <si>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</si>
  <si>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</si>
  <si>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</si>
  <si>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</si>
  <si>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</si>
  <si>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</si>
  <si>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</si>
  <si>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</si>
  <si>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</si>
  <si>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</si>
  <si>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</si>
  <si>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</si>
  <si>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</si>
  <si>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</si>
  <si>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</si>
  <si>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</si>
  <si>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</si>
  <si>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</si>
  <si>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</si>
  <si>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</si>
  <si>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</si>
  <si>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</si>
  <si>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</si>
  <si>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</si>
  <si>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</si>
  <si>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</si>
  <si>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</si>
  <si>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</si>
  <si>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</si>
  <si>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</si>
  <si>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</si>
  <si>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</si>
  <si>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</si>
  <si>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</si>
  <si>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</si>
  <si>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</si>
  <si>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</si>
  <si>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</si>
  <si>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</si>
  <si>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</si>
  <si>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</si>
  <si>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</si>
  <si>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</si>
  <si>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</si>
  <si>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</si>
  <si>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</si>
  <si>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</si>
  <si>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</si>
  <si>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</si>
  <si>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</si>
  <si>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</si>
  <si>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</si>
  <si>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</si>
  <si>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</si>
  <si>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</si>
  <si>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</si>
  <si>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</si>
  <si>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</si>
  <si>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</si>
  <si>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</si>
  <si>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</si>
  <si>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</si>
  <si>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</si>
  <si>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</si>
  <si>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</si>
  <si>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</si>
  <si>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</si>
  <si>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</si>
  <si>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</si>
  <si>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</si>
  <si>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</si>
  <si>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</si>
  <si>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</si>
  <si>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</si>
  <si>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</si>
  <si>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</si>
  <si>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</si>
  <si>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</si>
  <si>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</si>
  <si>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</si>
  <si>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</si>
  <si>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</si>
  <si>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</si>
  <si>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</si>
  <si>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</si>
  <si>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</si>
  <si>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</si>
  <si>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</si>
  <si>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</si>
  <si>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</si>
  <si>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</si>
  <si>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</si>
  <si>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</si>
  <si>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</si>
  <si>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</si>
  <si>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</si>
  <si>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</si>
  <si>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</si>
  <si>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</si>
  <si>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</si>
  <si>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</si>
  <si>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</si>
  <si>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</si>
  <si>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</si>
  <si>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</si>
  <si>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</si>
  <si>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</si>
  <si>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</si>
  <si>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</si>
  <si>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</si>
  <si>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</si>
  <si>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</si>
  <si>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</si>
  <si>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</si>
  <si>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</si>
  <si>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</si>
  <si>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</si>
  <si>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</si>
  <si>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</si>
  <si>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</si>
  <si>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</si>
  <si>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</si>
  <si>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</si>
  <si>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</si>
  <si>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</si>
  <si>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</si>
  <si>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</si>
  <si>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</si>
  <si>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</si>
  <si>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</si>
  <si>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</si>
  <si>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</si>
  <si>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</si>
  <si>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</si>
  <si>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</si>
  <si>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</si>
  <si>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</si>
  <si>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</si>
  <si>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</si>
  <si>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</si>
  <si>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</si>
  <si>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</si>
  <si>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</si>
  <si>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</si>
  <si>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</si>
  <si>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</si>
  <si>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</si>
  <si>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</si>
  <si>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</si>
  <si>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</si>
  <si>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</si>
  <si>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</si>
  <si>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</si>
  <si>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</si>
  <si>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</si>
  <si>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</si>
  <si>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</si>
  <si>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</si>
  <si>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</si>
  <si>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</si>
  <si>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</si>
  <si>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</si>
  <si>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</si>
  <si>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</si>
  <si>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</si>
  <si>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</si>
  <si>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</si>
  <si>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</si>
  <si>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</si>
  <si>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</si>
  <si>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</si>
  <si>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</si>
  <si>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</si>
  <si>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</si>
  <si>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</si>
  <si>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</si>
  <si>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</si>
  <si>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</si>
  <si>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</si>
  <si>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</si>
  <si>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</si>
  <si>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</si>
  <si>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</si>
  <si>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</si>
  <si>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</si>
  <si>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</si>
  <si>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</si>
  <si>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</si>
  <si>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</si>
  <si>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</si>
  <si>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</si>
  <si>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</si>
  <si>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</si>
  <si>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</si>
  <si>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</si>
  <si>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</si>
  <si>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</si>
  <si>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</si>
  <si>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</si>
  <si>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</si>
  <si>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</si>
  <si>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</si>
  <si>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</si>
  <si>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</si>
  <si>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</si>
  <si>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</si>
  <si>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</si>
  <si>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</si>
  <si>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</si>
  <si>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</si>
  <si>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</si>
  <si>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</si>
  <si>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</si>
  <si>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</si>
  <si>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</si>
  <si>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</si>
  <si>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</si>
  <si>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</si>
  <si>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</si>
  <si>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</si>
  <si>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</si>
  <si>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</si>
  <si>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</si>
  <si>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</si>
  <si>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</si>
  <si>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</si>
  <si>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</si>
  <si>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</si>
  <si>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</si>
  <si>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</si>
  <si>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</si>
  <si>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</si>
  <si>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</si>
  <si>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</si>
  <si>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</si>
  <si>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</si>
  <si>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</si>
  <si>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</si>
  <si>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</si>
  <si>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</si>
  <si>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</si>
  <si>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</si>
  <si>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</si>
  <si>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</si>
  <si>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</si>
  <si>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</si>
  <si>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</si>
  <si>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</si>
  <si>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</si>
  <si>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</si>
  <si>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</si>
  <si>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</si>
  <si>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</si>
  <si>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</si>
  <si>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</si>
  <si>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</si>
  <si>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</si>
  <si>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</si>
  <si>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</si>
  <si>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</si>
  <si>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</si>
  <si>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</si>
  <si>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</si>
  <si>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</si>
  <si>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</si>
  <si>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</si>
  <si>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</si>
  <si>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</si>
  <si>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</si>
  <si>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</si>
  <si>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</si>
  <si>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</si>
  <si>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</si>
  <si>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</si>
  <si>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</si>
  <si>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</si>
  <si>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</si>
  <si>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</si>
  <si>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</si>
  <si>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</si>
  <si>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</si>
  <si>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</si>
  <si>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</si>
  <si>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</si>
  <si>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</si>
  <si>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</si>
  <si>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</si>
  <si>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</si>
  <si>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</si>
  <si>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</si>
  <si>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</si>
  <si>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</si>
  <si>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</si>
  <si>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</si>
  <si>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</si>
  <si>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</si>
  <si>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</si>
  <si>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r>
      <t>MCR</t>
    </r>
    <r>
      <rPr>
        <vertAlign val="subscript"/>
        <sz val="7.7"/>
        <color rgb="FF444444"/>
        <rFont val="Inherit"/>
      </rPr>
      <t>NL</t>
    </r>
    <r>
      <rPr>
        <sz val="9.9"/>
        <color rgb="FF444444"/>
        <rFont val="Inherit"/>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</si>
  <si>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</si>
  <si>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</si>
  <si>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</si>
  <si>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</si>
  <si>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</si>
  <si>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</si>
  <si>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</si>
  <si>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</si>
  <si>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</si>
  <si>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</si>
  <si>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</si>
  <si>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</si>
  <si>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</si>
  <si>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</si>
  <si>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</si>
  <si>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Inherit"/>
      </rPr>
      <t>L</t>
    </r>
    <r>
      <rPr>
        <sz val="9.9"/>
        <color rgb="FF444444"/>
        <rFont val="Inherit"/>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</si>
  <si>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</si>
  <si>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</si>
  <si>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</si>
  <si>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</si>
  <si>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</si>
  <si>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</si>
  <si>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</si>
  <si>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</si>
  <si>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</si>
  <si>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</si>
  <si>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</si>
  <si>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</si>
  <si>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</si>
  <si>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</si>
  <si>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</si>
  <si>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</si>
  <si>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</si>
  <si>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</si>
  <si>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</si>
  <si>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</si>
  <si>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</si>
  <si>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</si>
  <si>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</si>
  <si>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</si>
  <si>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</si>
  <si>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</si>
  <si>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</si>
  <si>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</si>
  <si>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</si>
  <si>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</si>
  <si>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</si>
  <si>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</si>
  <si>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</si>
  <si>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</si>
  <si>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</si>
  <si>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</si>
  <si>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</si>
  <si>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</si>
  <si>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</si>
  <si>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</si>
  <si>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</si>
  <si>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</si>
  <si>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</si>
  <si>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</si>
  <si>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</si>
  <si>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</si>
  <si>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</si>
  <si>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</si>
  <si>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</si>
  <si>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</si>
  <si>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</si>
  <si>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</si>
  <si>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</si>
  <si>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</si>
  <si>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</si>
  <si>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</si>
  <si>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</si>
  <si>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</si>
  <si>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</si>
  <si>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</si>
  <si>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</si>
  <si>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</si>
  <si>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</si>
  <si>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</si>
  <si>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</si>
  <si>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</si>
  <si>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</si>
  <si>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</si>
  <si>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</si>
  <si>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</si>
  <si>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</si>
  <si>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</si>
  <si>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</si>
  <si>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</si>
  <si>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</si>
  <si>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</si>
  <si>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</si>
  <si>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</si>
  <si>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</si>
  <si>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</si>
  <si>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</si>
  <si>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</si>
  <si>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</si>
  <si>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</si>
  <si>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</si>
  <si>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</si>
  <si>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</si>
  <si>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</si>
  <si>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</si>
  <si>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</si>
  <si>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</si>
  <si>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</si>
  <si>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</si>
  <si>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</si>
  <si>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</si>
  <si>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</si>
  <si>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</si>
  <si>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</si>
  <si>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</si>
  <si>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Ekki skila fyrir samstæðu</t>
  </si>
  <si>
    <t>Sleppa fyrir öll félög</t>
  </si>
  <si>
    <t>Sleppa fyrir samstæðu</t>
  </si>
  <si>
    <t>S.02.01.02 Balance sheet</t>
  </si>
  <si>
    <t>S.05.02.01 Premiums, claims and expenses by country</t>
  </si>
  <si>
    <t>S.05.01: Premiums, claims and expenses by line of business</t>
  </si>
  <si>
    <t>Allar fjárhæðir eru í þúsundum króna</t>
  </si>
  <si>
    <t>IS: Iceland</t>
  </si>
  <si>
    <t>213800R3IXBON2LBEI63</t>
  </si>
  <si>
    <t>1: LEI</t>
  </si>
  <si>
    <t>SJÓVÁ-ALMENNAR TRYGGINGAR HF.</t>
  </si>
  <si>
    <t>2: Non life insurance undertaking</t>
  </si>
  <si>
    <t>LTD</t>
  </si>
  <si>
    <t>2: Non–mutual</t>
  </si>
  <si>
    <t>THE FINANCIAL SUPERVISORY AUTHORITY, ICELAND</t>
  </si>
  <si>
    <t/>
  </si>
  <si>
    <t>1: Included in the scope</t>
  </si>
  <si>
    <t>1: Method 1: Full consolidation</t>
  </si>
  <si>
    <t>213800FNXCYWFBUDMJ97</t>
  </si>
  <si>
    <t>SJÓVÁ-ALMENNAR LÍFTRYGGINGAR HF</t>
  </si>
  <si>
    <t>1: Life insurance undertaking</t>
  </si>
  <si>
    <t>1: Dominant</t>
  </si>
  <si>
    <t>6912063190</t>
  </si>
  <si>
    <t>2: Specific code</t>
  </si>
  <si>
    <t>Sjóvá Forvarnahúsið ehf</t>
  </si>
  <si>
    <t>16: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</si>
</sst>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 ;\(* #,##0\)"/>
  </numFmts>
  <fonts count="40">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vertAlign val="subscript"/>
      <sz val="7.7"/>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theme="0"/>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1"/>
      <color theme="0"/>
      <name val="Inherit"/>
    </font>
    <font>
      <sz val="16"/>
      <color theme="1"/>
      <name val="Calibri"/>
      <family val="2"/>
      <scheme val="minor"/>
    </font>
    <font>
      <sz val="18"/>
      <color theme="1"/>
      <name val="Calibri"/>
      <family val="2"/>
      <scheme val="minor"/>
    </font>
    <font>
      <b/>
      <sz val="14"/>
      <color theme="0"/>
      <name val="Arial"/>
      <family val="2"/>
    </font>
    <font>
      <sz val="11"/>
      <color theme="1"/>
      <name val="Arial"/>
      <family val="2"/>
    </font>
    <font>
      <b/>
      <sz val="12"/>
      <color theme="0"/>
      <name val="Arial"/>
      <family val="2"/>
    </font>
    <font>
      <sz val="10"/>
      <color theme="1"/>
      <name val="Arial"/>
      <family val="2"/>
    </font>
    <font>
      <b/>
      <sz val="10"/>
      <color rgb="FF444444"/>
      <name val="Arial"/>
      <family val="2"/>
    </font>
    <font>
      <sz val="10"/>
      <color rgb="FF444444"/>
      <name val="Arial"/>
      <family val="2"/>
    </font>
    <font>
      <sz val="14"/>
      <color rgb="FF444444"/>
      <name val="Arial"/>
      <family val="2"/>
    </font>
    <font>
      <sz val="11"/>
      <color rgb="FF444444"/>
      <name val="Arial"/>
      <family val="2"/>
    </font>
    <font>
      <b/>
      <sz val="9.9"/>
      <color rgb="FF444444"/>
      <name val="Arial"/>
      <family val="2"/>
    </font>
    <font>
      <sz val="9.9"/>
      <color rgb="FF444444"/>
      <name val="Arial"/>
      <family val="2"/>
    </font>
    <font>
      <b/>
      <sz val="9"/>
      <color theme="1"/>
      <name val="Arial"/>
      <family val="2"/>
    </font>
    <font>
      <sz val="11"/>
      <color rgb="FF3672B3"/>
      <name val="Arial"/>
      <family val="2"/>
    </font>
    <font>
      <sz val="10"/>
      <color theme="0"/>
      <name val="Arial"/>
      <family val="2"/>
    </font>
    <font>
      <sz val="18"/>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diagonalUp="1" diagonalDown="1">
      <left style="medium">
        <color rgb="FF000000"/>
      </left>
      <right style="medium">
        <color rgb="FF000000"/>
      </right>
      <top style="medium">
        <color indexed="64"/>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rgb="FF000000"/>
      </right>
      <top style="medium">
        <color rgb="FF000000"/>
      </top>
      <bottom style="medium">
        <color indexed="64"/>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style="medium">
        <color indexed="64"/>
      </left>
      <right style="medium">
        <color rgb="FF000000"/>
      </right>
      <top style="medium">
        <color rgb="FF000000"/>
      </top>
      <bottom style="medium">
        <color rgb="FF000000"/>
      </bottom>
      <diagonal style="hair">
        <color rgb="FF000000"/>
      </diagonal>
    </border>
  </borders>
  <cellStyleXfs count="4">
    <xf numFmtId="0" fontId="0" fillId="0" borderId="0"/>
    <xf numFmtId="0" fontId="8" fillId="0" borderId="0" applyNumberFormat="0" applyFill="0" applyBorder="0" applyAlignment="0" applyProtection="0"/>
    <xf numFmtId="164" fontId="16" fillId="0" borderId="0" applyFont="0" applyFill="0" applyBorder="0" applyAlignment="0" applyProtection="0"/>
    <xf numFmtId="9" fontId="16" fillId="0" borderId="0" applyFont="0" applyFill="0" applyBorder="0" applyAlignment="0" applyProtection="0"/>
  </cellStyleXfs>
  <cellXfs count="25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8" fillId="0" borderId="0" xfId="1" applyAlignment="1">
      <alignment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13" fillId="0" borderId="0" xfId="0" applyFont="1" applyAlignment="1"/>
    <xf numFmtId="0" fontId="15" fillId="2" borderId="7"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17" fillId="0" borderId="0" xfId="0" applyFont="1"/>
    <xf numFmtId="164" fontId="3" fillId="2" borderId="1" xfId="2" applyFont="1" applyFill="1" applyBorder="1" applyAlignment="1">
      <alignment horizontal="justify" vertical="center" wrapText="1"/>
    </xf>
    <xf numFmtId="0" fontId="0" fillId="0" borderId="0" xfId="0"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18" fillId="2" borderId="1" xfId="2"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justify" vertical="center" wrapText="1"/>
    </xf>
    <xf numFmtId="0" fontId="10" fillId="2" borderId="0" xfId="0" applyFont="1" applyFill="1" applyAlignment="1">
      <alignment vertical="center"/>
    </xf>
    <xf numFmtId="0" fontId="19" fillId="0" borderId="0" xfId="0" applyFont="1" applyAlignment="1">
      <alignment horizontal="center" vertical="center"/>
    </xf>
    <xf numFmtId="0" fontId="11" fillId="2" borderId="1" xfId="0" applyFont="1" applyFill="1" applyBorder="1" applyAlignment="1">
      <alignment horizontal="center" vertical="center" wrapText="1"/>
    </xf>
    <xf numFmtId="164" fontId="19" fillId="2" borderId="1" xfId="2" applyFont="1" applyFill="1" applyBorder="1" applyAlignment="1">
      <alignment horizontal="justify" vertical="center" wrapText="1"/>
    </xf>
    <xf numFmtId="164" fontId="19" fillId="2" borderId="1" xfId="0" applyNumberFormat="1" applyFont="1" applyFill="1" applyBorder="1" applyAlignment="1">
      <alignment horizontal="justify" vertical="center" wrapText="1"/>
    </xf>
    <xf numFmtId="165" fontId="10" fillId="0" borderId="0" xfId="0" applyNumberFormat="1" applyFont="1"/>
    <xf numFmtId="164" fontId="10" fillId="0" borderId="0" xfId="0" applyNumberFormat="1" applyFont="1"/>
    <xf numFmtId="0" fontId="20" fillId="0" borderId="0" xfId="0" applyFont="1"/>
    <xf numFmtId="164" fontId="20" fillId="0" borderId="0" xfId="0" applyNumberFormat="1" applyFont="1"/>
    <xf numFmtId="165" fontId="20" fillId="0" borderId="0" xfId="0" applyNumberFormat="1" applyFont="1"/>
    <xf numFmtId="164" fontId="19" fillId="2" borderId="1" xfId="2" applyNumberFormat="1" applyFont="1" applyFill="1" applyBorder="1" applyAlignment="1">
      <alignment horizontal="justify" vertical="center" wrapText="1"/>
    </xf>
    <xf numFmtId="164" fontId="21" fillId="2" borderId="1" xfId="2" applyFont="1" applyFill="1" applyBorder="1" applyAlignment="1">
      <alignment horizontal="justify" vertical="center" wrapText="1"/>
    </xf>
    <xf numFmtId="0" fontId="22" fillId="0" borderId="0" xfId="0" applyFont="1"/>
    <xf numFmtId="164" fontId="22" fillId="0" borderId="0" xfId="0" applyNumberFormat="1" applyFont="1"/>
    <xf numFmtId="164" fontId="22" fillId="0" borderId="0" xfId="2" applyFont="1"/>
    <xf numFmtId="164" fontId="22" fillId="0" borderId="0" xfId="2"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0" fillId="0" borderId="0" xfId="0" applyFill="1"/>
    <xf numFmtId="0" fontId="4" fillId="2" borderId="6" xfId="0" applyFont="1" applyFill="1" applyBorder="1" applyAlignment="1">
      <alignment horizontal="left" vertical="center" wrapText="1"/>
    </xf>
    <xf numFmtId="0" fontId="3" fillId="2" borderId="24" xfId="0" applyFont="1" applyFill="1" applyBorder="1" applyAlignment="1">
      <alignment horizontal="justify" vertical="center" wrapText="1"/>
    </xf>
    <xf numFmtId="0" fontId="3" fillId="2" borderId="26" xfId="0" applyFont="1" applyFill="1" applyBorder="1" applyAlignment="1">
      <alignment horizontal="justify" vertical="center" wrapText="1"/>
    </xf>
    <xf numFmtId="0" fontId="4" fillId="2" borderId="8"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3" fillId="3" borderId="30"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3" borderId="31"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4" fillId="2" borderId="29" xfId="0" applyFont="1" applyFill="1" applyBorder="1" applyAlignment="1">
      <alignment horizontal="center" vertical="center" wrapText="1"/>
    </xf>
    <xf numFmtId="0" fontId="1" fillId="0" borderId="0" xfId="0" applyFont="1" applyAlignment="1">
      <alignment horizontal="left" vertical="center"/>
    </xf>
    <xf numFmtId="0" fontId="4" fillId="2" borderId="34"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horizontal="justify" vertical="center" wrapText="1"/>
    </xf>
    <xf numFmtId="0" fontId="4" fillId="2" borderId="40" xfId="0" applyFont="1" applyFill="1" applyBorder="1" applyAlignment="1">
      <alignment horizontal="left" vertical="center" wrapText="1"/>
    </xf>
    <xf numFmtId="0" fontId="3" fillId="2" borderId="8"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3" fillId="2" borderId="34" xfId="0" applyFont="1" applyFill="1" applyBorder="1" applyAlignment="1">
      <alignment horizontal="justify" vertical="center" wrapText="1"/>
    </xf>
    <xf numFmtId="0" fontId="4" fillId="2" borderId="8" xfId="0" applyFont="1" applyFill="1" applyBorder="1" applyAlignment="1">
      <alignment horizontal="left" vertical="center" wrapText="1"/>
    </xf>
    <xf numFmtId="0" fontId="3" fillId="2" borderId="38"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4" xfId="0" applyFont="1" applyFill="1" applyBorder="1" applyAlignment="1">
      <alignment horizontal="center" vertical="center" wrapText="1"/>
    </xf>
    <xf numFmtId="164" fontId="3" fillId="2" borderId="34" xfId="2" applyFont="1" applyFill="1" applyBorder="1" applyAlignment="1">
      <alignment horizontal="center" vertical="center"/>
    </xf>
    <xf numFmtId="3" fontId="3" fillId="2" borderId="8" xfId="0" applyNumberFormat="1" applyFont="1" applyFill="1" applyBorder="1" applyAlignment="1">
      <alignment horizontal="center" vertical="center" wrapText="1"/>
    </xf>
    <xf numFmtId="164" fontId="3" fillId="2" borderId="34" xfId="2" applyFont="1" applyFill="1" applyBorder="1" applyAlignment="1">
      <alignment horizontal="justify" vertical="center" wrapText="1"/>
    </xf>
    <xf numFmtId="0" fontId="23" fillId="2" borderId="0"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Border="1" applyAlignment="1">
      <alignment vertical="center"/>
    </xf>
    <xf numFmtId="0" fontId="3" fillId="2" borderId="21" xfId="0" applyFont="1" applyFill="1" applyBorder="1" applyAlignment="1">
      <alignment horizontal="justify" vertical="center" wrapText="1"/>
    </xf>
    <xf numFmtId="0" fontId="2" fillId="2" borderId="0" xfId="0" applyFont="1" applyFill="1" applyBorder="1" applyAlignment="1">
      <alignment vertical="center"/>
    </xf>
    <xf numFmtId="0" fontId="3" fillId="3" borderId="57" xfId="0" applyFont="1" applyFill="1" applyBorder="1" applyAlignment="1">
      <alignment horizontal="justify" vertical="center" wrapText="1"/>
    </xf>
    <xf numFmtId="0" fontId="4" fillId="2" borderId="4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53" xfId="0" applyFont="1" applyFill="1" applyBorder="1" applyAlignment="1">
      <alignment horizontal="justify" vertical="center" wrapText="1"/>
    </xf>
    <xf numFmtId="0" fontId="24" fillId="0" borderId="0" xfId="0" applyFont="1"/>
    <xf numFmtId="0" fontId="25" fillId="0" borderId="0" xfId="0" applyFont="1"/>
    <xf numFmtId="164" fontId="3" fillId="2" borderId="14" xfId="2" applyFont="1" applyFill="1" applyBorder="1" applyAlignment="1">
      <alignment horizontal="center" vertical="center" wrapText="1"/>
    </xf>
    <xf numFmtId="0" fontId="3" fillId="2" borderId="0" xfId="0" applyFont="1" applyFill="1" applyBorder="1" applyAlignment="1">
      <alignment horizontal="left" vertical="center" wrapText="1"/>
    </xf>
    <xf numFmtId="0" fontId="27" fillId="4" borderId="0" xfId="0" applyFont="1" applyFill="1"/>
    <xf numFmtId="0" fontId="27" fillId="0" borderId="0" xfId="0" applyFont="1"/>
    <xf numFmtId="0" fontId="29" fillId="0" borderId="0" xfId="0" applyFont="1"/>
    <xf numFmtId="0" fontId="30"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4" xfId="0" applyFont="1" applyFill="1" applyBorder="1" applyAlignment="1">
      <alignment horizontal="justify" vertical="center" wrapText="1"/>
    </xf>
    <xf numFmtId="0" fontId="32" fillId="2" borderId="0" xfId="0" applyFont="1" applyFill="1" applyAlignment="1">
      <alignment vertical="center"/>
    </xf>
    <xf numFmtId="0" fontId="33" fillId="2" borderId="0" xfId="0" applyFont="1" applyFill="1" applyBorder="1" applyAlignment="1">
      <alignment horizontal="justify" vertical="center" wrapText="1"/>
    </xf>
    <xf numFmtId="0" fontId="34" fillId="2" borderId="43" xfId="0" applyFont="1" applyFill="1" applyBorder="1" applyAlignment="1">
      <alignment horizontal="center" vertical="center" wrapText="1"/>
    </xf>
    <xf numFmtId="0" fontId="34" fillId="2" borderId="0" xfId="0" applyFont="1" applyFill="1" applyBorder="1" applyAlignment="1">
      <alignment horizontal="left" vertical="center" wrapText="1"/>
    </xf>
    <xf numFmtId="0" fontId="34" fillId="2" borderId="44"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4" fillId="2" borderId="23"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29" fillId="3" borderId="0" xfId="0" applyFont="1" applyFill="1" applyAlignment="1" applyProtection="1">
      <alignment horizontal="left" vertical="top" wrapText="1" indent="1"/>
    </xf>
    <xf numFmtId="0" fontId="29" fillId="3" borderId="0" xfId="0" applyFont="1" applyFill="1" applyAlignment="1" applyProtection="1">
      <alignment horizontal="left" vertical="top" wrapText="1" indent="2"/>
    </xf>
    <xf numFmtId="0" fontId="34" fillId="2" borderId="45" xfId="0" applyFont="1" applyFill="1" applyBorder="1" applyAlignment="1">
      <alignment horizontal="left" vertical="center" wrapText="1"/>
    </xf>
    <xf numFmtId="0" fontId="36" fillId="3" borderId="0" xfId="0" applyFont="1" applyFill="1" applyAlignment="1" applyProtection="1">
      <alignment vertical="top" wrapText="1"/>
    </xf>
    <xf numFmtId="0" fontId="34" fillId="2" borderId="44" xfId="0" applyFont="1" applyFill="1" applyBorder="1" applyAlignment="1">
      <alignment horizontal="left" vertical="center" wrapText="1"/>
    </xf>
    <xf numFmtId="0" fontId="27" fillId="2" borderId="0" xfId="0" applyFont="1" applyFill="1" applyBorder="1" applyAlignment="1">
      <alignment vertical="center"/>
    </xf>
    <xf numFmtId="0" fontId="27" fillId="0" borderId="0" xfId="0" applyFont="1" applyBorder="1"/>
    <xf numFmtId="0" fontId="27" fillId="2" borderId="0" xfId="0" applyFont="1" applyFill="1" applyAlignment="1">
      <alignment vertical="center"/>
    </xf>
    <xf numFmtId="0" fontId="37" fillId="4" borderId="0" xfId="0" applyFont="1" applyFill="1"/>
    <xf numFmtId="0" fontId="31" fillId="2" borderId="0" xfId="0" applyFont="1" applyFill="1" applyBorder="1" applyAlignment="1">
      <alignment horizontal="justify" vertical="center" wrapText="1"/>
    </xf>
    <xf numFmtId="0" fontId="30" fillId="2" borderId="1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54" xfId="0" applyFont="1" applyFill="1" applyBorder="1" applyAlignment="1">
      <alignment vertical="center" wrapText="1"/>
    </xf>
    <xf numFmtId="0" fontId="30" fillId="2" borderId="39" xfId="0" applyFont="1" applyFill="1" applyBorder="1" applyAlignment="1">
      <alignment vertical="center" wrapText="1"/>
    </xf>
    <xf numFmtId="0" fontId="31"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4" fontId="31" fillId="2" borderId="6" xfId="2" applyFont="1" applyFill="1" applyBorder="1" applyAlignment="1">
      <alignment horizontal="justify" vertical="center" wrapText="1"/>
    </xf>
    <xf numFmtId="0" fontId="31" fillId="3" borderId="27" xfId="0" applyFont="1" applyFill="1" applyBorder="1" applyAlignment="1">
      <alignment horizontal="justify" vertical="center" wrapText="1"/>
    </xf>
    <xf numFmtId="0" fontId="30" fillId="2" borderId="3" xfId="0" applyFont="1" applyFill="1" applyBorder="1" applyAlignment="1">
      <alignment vertical="center" wrapText="1"/>
    </xf>
    <xf numFmtId="0" fontId="30" fillId="2" borderId="17" xfId="0" applyFont="1" applyFill="1" applyBorder="1" applyAlignment="1">
      <alignment vertical="center" wrapText="1"/>
    </xf>
    <xf numFmtId="0" fontId="31" fillId="2" borderId="0" xfId="0" applyFont="1" applyFill="1" applyAlignment="1">
      <alignment vertical="center"/>
    </xf>
    <xf numFmtId="0" fontId="38" fillId="3" borderId="0" xfId="0" applyFont="1" applyFill="1" applyBorder="1"/>
    <xf numFmtId="0" fontId="38" fillId="0" borderId="0" xfId="0" applyFont="1" applyBorder="1"/>
    <xf numFmtId="0" fontId="38" fillId="3" borderId="0" xfId="0" applyFont="1" applyFill="1"/>
    <xf numFmtId="0" fontId="31" fillId="2" borderId="0" xfId="0" applyFont="1" applyFill="1" applyBorder="1" applyAlignment="1">
      <alignment vertical="center"/>
    </xf>
    <xf numFmtId="0" fontId="29" fillId="0" borderId="0" xfId="0" applyFont="1" applyBorder="1"/>
    <xf numFmtId="0" fontId="38" fillId="0" borderId="0" xfId="0" applyFont="1"/>
    <xf numFmtId="0" fontId="31" fillId="2" borderId="1" xfId="0" applyFont="1" applyFill="1" applyBorder="1" applyAlignment="1">
      <alignment horizontal="justify" vertical="center" wrapText="1"/>
    </xf>
    <xf numFmtId="0" fontId="34" fillId="2" borderId="8"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2" borderId="56" xfId="0" applyFont="1" applyFill="1" applyBorder="1" applyAlignment="1">
      <alignment horizontal="justify" vertical="center" wrapText="1"/>
    </xf>
    <xf numFmtId="0" fontId="34" fillId="2" borderId="6"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3" fillId="3" borderId="57" xfId="0" applyFont="1" applyFill="1" applyBorder="1" applyAlignment="1">
      <alignment horizontal="justify" vertical="center" wrapText="1"/>
    </xf>
    <xf numFmtId="0" fontId="33" fillId="2" borderId="1" xfId="0" applyFont="1" applyFill="1" applyBorder="1" applyAlignment="1">
      <alignment horizontal="justify" vertical="center" wrapText="1"/>
    </xf>
    <xf numFmtId="0" fontId="35" fillId="2" borderId="1" xfId="0" applyFont="1" applyFill="1" applyBorder="1" applyAlignment="1">
      <alignment horizontal="left"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34" fillId="2" borderId="5" xfId="0" applyFont="1" applyFill="1" applyBorder="1" applyAlignment="1">
      <alignment horizontal="left" vertical="center" wrapText="1"/>
    </xf>
    <xf numFmtId="0" fontId="34" fillId="2" borderId="24" xfId="0" applyFont="1" applyFill="1" applyBorder="1" applyAlignment="1">
      <alignment horizontal="left" vertical="center" wrapText="1"/>
    </xf>
    <xf numFmtId="0" fontId="34" fillId="2" borderId="25" xfId="0" applyFont="1" applyFill="1" applyBorder="1" applyAlignment="1">
      <alignment horizontal="left" vertical="center" wrapText="1"/>
    </xf>
    <xf numFmtId="164" fontId="31" fillId="2" borderId="1" xfId="0" applyNumberFormat="1" applyFont="1" applyFill="1" applyBorder="1" applyAlignment="1">
      <alignment horizontal="justify" vertical="center" wrapText="1"/>
    </xf>
    <xf numFmtId="0" fontId="27" fillId="4" borderId="0" xfId="0" applyFont="1" applyFill="1" applyBorder="1"/>
    <xf numFmtId="0" fontId="39" fillId="4" borderId="0" xfId="0" applyFont="1" applyFill="1"/>
    <xf numFmtId="0" fontId="27" fillId="4" borderId="0" xfId="0" applyFont="1" applyFill="1" applyBorder="1" applyAlignment="1"/>
    <xf numFmtId="0" fontId="37" fillId="4" borderId="0" xfId="0" applyFont="1" applyFill="1" applyAlignment="1"/>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1"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164" fontId="31" fillId="2" borderId="14" xfId="2" applyFont="1" applyFill="1" applyBorder="1" applyAlignment="1">
      <alignment horizontal="center" vertical="center" wrapText="1"/>
    </xf>
    <xf numFmtId="0" fontId="31" fillId="3" borderId="28" xfId="0" applyFont="1" applyFill="1" applyBorder="1" applyAlignment="1">
      <alignment horizontal="justify" vertical="center" wrapText="1"/>
    </xf>
    <xf numFmtId="0" fontId="31" fillId="3" borderId="30" xfId="0" applyFont="1" applyFill="1" applyBorder="1" applyAlignment="1">
      <alignment horizontal="justify" vertical="center" wrapText="1"/>
    </xf>
    <xf numFmtId="0" fontId="30" fillId="2" borderId="0" xfId="0" applyFont="1" applyFill="1" applyBorder="1" applyAlignment="1">
      <alignment horizontal="left" vertical="center" wrapText="1"/>
    </xf>
    <xf numFmtId="0" fontId="31" fillId="3" borderId="31" xfId="0" applyFont="1" applyFill="1" applyBorder="1" applyAlignment="1">
      <alignment horizontal="justify" vertical="center" wrapText="1"/>
    </xf>
    <xf numFmtId="0" fontId="31" fillId="3" borderId="32" xfId="0" applyFont="1" applyFill="1" applyBorder="1" applyAlignment="1">
      <alignment horizontal="justify" vertical="center" wrapText="1"/>
    </xf>
    <xf numFmtId="0" fontId="38" fillId="2" borderId="0" xfId="0" applyFont="1" applyFill="1" applyBorder="1" applyAlignment="1">
      <alignment horizontal="justify" vertical="center" wrapText="1"/>
    </xf>
    <xf numFmtId="0" fontId="30" fillId="2" borderId="43" xfId="0" applyFont="1" applyFill="1" applyBorder="1" applyAlignment="1">
      <alignment horizontal="center" vertical="center" wrapText="1"/>
    </xf>
    <xf numFmtId="0" fontId="31" fillId="3" borderId="59" xfId="0" applyFont="1" applyFill="1" applyBorder="1" applyAlignment="1">
      <alignment horizontal="justify" vertical="center" wrapText="1"/>
    </xf>
    <xf numFmtId="0" fontId="30" fillId="2" borderId="4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4" fillId="2" borderId="4" xfId="0" applyFont="1" applyFill="1" applyBorder="1" applyAlignment="1">
      <alignment horizontal="left" vertical="center" wrapText="1"/>
    </xf>
    <xf numFmtId="0" fontId="30" fillId="2" borderId="4" xfId="0" applyFont="1" applyFill="1" applyBorder="1" applyAlignment="1">
      <alignment vertical="center" wrapText="1"/>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applyAlignment="1">
      <alignment vertical="center" wrapText="1"/>
    </xf>
    <xf numFmtId="9" fontId="31" fillId="2" borderId="24" xfId="3" applyFont="1" applyFill="1" applyBorder="1" applyAlignment="1">
      <alignment horizontal="right" vertical="center" wrapText="1"/>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2" borderId="46"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22" xfId="0" applyFont="1" applyFill="1" applyBorder="1" applyAlignment="1">
      <alignment horizontal="left" vertical="center" wrapText="1"/>
    </xf>
    <xf numFmtId="0" fontId="30" fillId="2" borderId="3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34" xfId="0" applyFont="1" applyFill="1" applyBorder="1" applyAlignment="1">
      <alignment horizontal="left"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22" xfId="0" applyFont="1" applyFill="1" applyBorder="1" applyAlignment="1">
      <alignment horizontal="left" vertical="center" wrapText="1"/>
    </xf>
    <xf numFmtId="0" fontId="34" fillId="2" borderId="3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8" xfId="0" applyFont="1" applyFill="1" applyBorder="1" applyAlignment="1">
      <alignment horizontal="justify" vertical="center" wrapText="1"/>
    </xf>
    <xf numFmtId="0" fontId="3" fillId="2" borderId="55"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4" borderId="0" xfId="0" applyFont="1" applyFill="1" applyBorder="1" applyAlignment="1">
      <alignment horizontal="center" vertical="center"/>
    </xf>
    <xf numFmtId="0" fontId="26" fillId="4" borderId="0" xfId="0" applyFont="1" applyFill="1" applyAlignment="1">
      <alignment horizontal="center" vertical="center"/>
    </xf>
    <xf numFmtId="0" fontId="5" fillId="2" borderId="2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1" fillId="2" borderId="0" xfId="0" applyFont="1" applyFill="1" applyAlignment="1">
      <alignment horizontal="justify" vertical="center" wrapText="1"/>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10" fontId="31" fillId="2" borderId="1" xfId="3" applyNumberFormat="1" applyFont="1" applyFill="1" applyBorder="1" applyAlignment="1">
      <alignment horizontal="right" vertical="center" wrapText="1"/>
    </xf>
  </cellXfs>
  <cellStyles count="4">
    <cellStyle name="Comma [0]" xfId="2" builtinId="6"/>
    <cellStyle name="Hyperlink" xfId="1" builtinId="8"/>
    <cellStyle name="Normal" xfId="0" builtinId="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gtgreining/SCR_og_QRT/2021/20211231/QRT/QRT%20&#225;rlegar%202021%20lokask&#253;rslur/2021%20annual%20Group%20SolvencyTool-Q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gtgreining/SCR_og_QRT/2020/20201231/QRT/QRT%20&#225;rlegar%202020%20sk&#253;rslur%20lokadrafts/2020%20annual%20group%20SolvencyTool-Q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ogtgreining/SCR_og_QRT/2021/20211231/QRT/QRT%20&#225;rlegar%202021%20lokask&#253;rslur/2021%20annual%20Non-Life%20SolvencyTool-Q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Terms and conditions"/>
      <sheetName val="S.01.01"/>
      <sheetName val="S.01.02"/>
      <sheetName val="S.01.03"/>
      <sheetName val="S.02.01"/>
      <sheetName val="S.02.01 ECB"/>
      <sheetName val="DE S.02.01 Tax"/>
      <sheetName val="S.02.02"/>
      <sheetName val="S.03.01"/>
      <sheetName val="S.03.02"/>
      <sheetName val="S.03.03"/>
      <sheetName val="S.04.01"/>
      <sheetName val="S.04.02"/>
      <sheetName val="S.05.01 Non-Life"/>
      <sheetName val="S.05.01 Life"/>
      <sheetName val="S.05.02"/>
      <sheetName val="S.06.01"/>
      <sheetName val="S.06.02"/>
      <sheetName val="S.06.03"/>
      <sheetName val="S.06.03 LT Assets"/>
      <sheetName val="S.06.03 LT Derivatives"/>
      <sheetName val="S.07.01"/>
      <sheetName val="S.08.01"/>
      <sheetName val="S.08.02"/>
      <sheetName val="S.09.01"/>
      <sheetName val="S.10.01"/>
      <sheetName val="S.11.01"/>
      <sheetName val="S.12.01"/>
      <sheetName val="S.12.02"/>
      <sheetName val="S.13.01"/>
      <sheetName val="S.14.01"/>
      <sheetName val="S.15.01"/>
      <sheetName val="S.15.02"/>
      <sheetName val="S.16.01 (1)"/>
      <sheetName val="S.16.01 (2)"/>
      <sheetName val="S.16.01 (3)"/>
      <sheetName val="S.16.01 (4)"/>
      <sheetName val="S.17.01"/>
      <sheetName val="S.17.02"/>
      <sheetName val="S.18.01"/>
      <sheetName val="S.19.01 (1)"/>
      <sheetName val="S.19.01 (2)"/>
      <sheetName val="S.19.01 (3)"/>
      <sheetName val="S.19.01 (4)"/>
      <sheetName val="S.19.01 (5)"/>
      <sheetName val="S.19.01 PD"/>
      <sheetName val="S.20.01"/>
      <sheetName val="S.21.01"/>
      <sheetName val="S.21.02"/>
      <sheetName val="S.21.03"/>
      <sheetName val="S.22.01"/>
      <sheetName val="S.22.02"/>
      <sheetName val="S.22.03"/>
      <sheetName val="S.22.04"/>
      <sheetName val="S.22.05"/>
      <sheetName val="S.22.06"/>
      <sheetName val="S.23.01 Solo"/>
      <sheetName val="S.23.01 Group"/>
      <sheetName val="S.23.02"/>
      <sheetName val="S.23.03"/>
      <sheetName val="S.23.04"/>
      <sheetName val="S.24.01"/>
      <sheetName val="S.25.01"/>
      <sheetName val="S.25.02"/>
      <sheetName val="S.25.03"/>
      <sheetName val="S.26.01"/>
      <sheetName val="S.26.02"/>
      <sheetName val="S.26.03"/>
      <sheetName val="S.26.04"/>
      <sheetName val="S.26.05"/>
      <sheetName val="S.26.06"/>
      <sheetName val="S.26.07"/>
      <sheetName val="S.27.01"/>
      <sheetName val="S.28.01"/>
      <sheetName val="S.28.02"/>
      <sheetName val="S.29.01"/>
      <sheetName val="S.29.02"/>
      <sheetName val="S.29.03"/>
      <sheetName val="S.29.04"/>
      <sheetName val="S.30.01 Non-Life"/>
      <sheetName val="S.30.02 Non-Life"/>
      <sheetName val="S.30.01 Life"/>
      <sheetName val="S.30.02 Life"/>
      <sheetName val="S.30.03"/>
      <sheetName val="S.30.04"/>
      <sheetName val="S.31.01"/>
      <sheetName val="S.31.02 SPV"/>
      <sheetName val="S.31.02 SPV Info"/>
      <sheetName val="S.32.01"/>
      <sheetName val="S.33.01"/>
      <sheetName val="S.34.01"/>
      <sheetName val="S.35.01"/>
      <sheetName val="S.36.01"/>
      <sheetName val="S.36.02"/>
      <sheetName val="S.36.03"/>
      <sheetName val="S.36.04"/>
      <sheetName val="S.37.01"/>
      <sheetName val="S.38-41"/>
      <sheetName val="E.01.01"/>
      <sheetName val="E.02.01"/>
      <sheetName val="E.03.01"/>
      <sheetName val="DataController"/>
      <sheetName val="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8">
          <cell r="C8" t="str">
            <v>R0010</v>
          </cell>
          <cell r="D8">
            <v>1227795312</v>
          </cell>
          <cell r="E8">
            <v>1227795312</v>
          </cell>
          <cell r="G8">
            <v>0</v>
          </cell>
        </row>
        <row r="9">
          <cell r="C9" t="str">
            <v>R0020</v>
          </cell>
          <cell r="D9">
            <v>0</v>
          </cell>
          <cell r="E9">
            <v>0</v>
          </cell>
          <cell r="G9">
            <v>0</v>
          </cell>
        </row>
        <row r="10">
          <cell r="C10" t="str">
            <v>R0030</v>
          </cell>
          <cell r="D10">
            <v>2274855325</v>
          </cell>
          <cell r="E10">
            <v>2274855325</v>
          </cell>
          <cell r="G10">
            <v>0</v>
          </cell>
        </row>
        <row r="11">
          <cell r="C11" t="str">
            <v>R0040</v>
          </cell>
          <cell r="D11">
            <v>0</v>
          </cell>
          <cell r="E11">
            <v>0</v>
          </cell>
          <cell r="G11">
            <v>0</v>
          </cell>
        </row>
        <row r="12">
          <cell r="C12" t="str">
            <v>R0050</v>
          </cell>
          <cell r="D12">
            <v>0</v>
          </cell>
          <cell r="F12">
            <v>0</v>
          </cell>
          <cell r="G12">
            <v>0</v>
          </cell>
          <cell r="H12">
            <v>0</v>
          </cell>
        </row>
        <row r="13">
          <cell r="C13" t="str">
            <v>R0060</v>
          </cell>
          <cell r="D13">
            <v>0</v>
          </cell>
          <cell r="F13">
            <v>0</v>
          </cell>
          <cell r="G13">
            <v>0</v>
          </cell>
          <cell r="H13">
            <v>0</v>
          </cell>
        </row>
        <row r="14">
          <cell r="C14" t="str">
            <v>R0070</v>
          </cell>
          <cell r="D14">
            <v>0</v>
          </cell>
          <cell r="E14">
            <v>0</v>
          </cell>
        </row>
        <row r="15">
          <cell r="C15" t="str">
            <v>R0080</v>
          </cell>
          <cell r="D15">
            <v>0</v>
          </cell>
          <cell r="E15">
            <v>0</v>
          </cell>
        </row>
        <row r="16">
          <cell r="C16" t="str">
            <v>R0090</v>
          </cell>
          <cell r="D16">
            <v>0</v>
          </cell>
          <cell r="F16">
            <v>0</v>
          </cell>
          <cell r="G16">
            <v>0</v>
          </cell>
          <cell r="H16">
            <v>0</v>
          </cell>
        </row>
        <row r="17">
          <cell r="C17" t="str">
            <v>R0100</v>
          </cell>
          <cell r="D17">
            <v>0</v>
          </cell>
          <cell r="F17">
            <v>0</v>
          </cell>
          <cell r="G17">
            <v>0</v>
          </cell>
          <cell r="H17">
            <v>0</v>
          </cell>
        </row>
        <row r="18">
          <cell r="C18" t="str">
            <v>R0110</v>
          </cell>
          <cell r="D18">
            <v>0</v>
          </cell>
          <cell r="F18">
            <v>0</v>
          </cell>
          <cell r="G18">
            <v>0</v>
          </cell>
          <cell r="H18">
            <v>0</v>
          </cell>
        </row>
        <row r="19">
          <cell r="C19" t="str">
            <v>R0120</v>
          </cell>
          <cell r="D19">
            <v>0</v>
          </cell>
          <cell r="F19">
            <v>0</v>
          </cell>
          <cell r="G19">
            <v>0</v>
          </cell>
          <cell r="H19">
            <v>0</v>
          </cell>
        </row>
        <row r="20">
          <cell r="C20" t="str">
            <v>R0130</v>
          </cell>
          <cell r="D20">
            <v>16819793058.208401</v>
          </cell>
          <cell r="E20">
            <v>16819793058.208401</v>
          </cell>
        </row>
        <row r="21">
          <cell r="C21" t="str">
            <v>R0140</v>
          </cell>
          <cell r="D21">
            <v>0</v>
          </cell>
          <cell r="F21">
            <v>0</v>
          </cell>
          <cell r="G21">
            <v>0</v>
          </cell>
          <cell r="H21">
            <v>0</v>
          </cell>
        </row>
        <row r="22">
          <cell r="C22" t="str">
            <v>R0150</v>
          </cell>
          <cell r="D22">
            <v>0</v>
          </cell>
          <cell r="F22">
            <v>0</v>
          </cell>
          <cell r="G22">
            <v>0</v>
          </cell>
          <cell r="H22">
            <v>0</v>
          </cell>
        </row>
        <row r="23">
          <cell r="C23" t="str">
            <v>R0160</v>
          </cell>
          <cell r="D23">
            <v>0</v>
          </cell>
          <cell r="H23">
            <v>0</v>
          </cell>
        </row>
        <row r="24">
          <cell r="C24" t="str">
            <v>R0170</v>
          </cell>
          <cell r="D24">
            <v>0</v>
          </cell>
          <cell r="H24">
            <v>0</v>
          </cell>
        </row>
        <row r="25">
          <cell r="C25" t="str">
            <v>R0180</v>
          </cell>
          <cell r="D25">
            <v>0</v>
          </cell>
          <cell r="E25">
            <v>0</v>
          </cell>
          <cell r="F25">
            <v>0</v>
          </cell>
          <cell r="G25">
            <v>0</v>
          </cell>
          <cell r="H25">
            <v>0</v>
          </cell>
        </row>
        <row r="26">
          <cell r="C26" t="str">
            <v>R0190</v>
          </cell>
          <cell r="D26">
            <v>0</v>
          </cell>
          <cell r="E26">
            <v>0</v>
          </cell>
          <cell r="F26">
            <v>0</v>
          </cell>
          <cell r="G26">
            <v>0</v>
          </cell>
          <cell r="H26">
            <v>0</v>
          </cell>
        </row>
        <row r="27">
          <cell r="C27" t="str">
            <v>R0200</v>
          </cell>
          <cell r="D27">
            <v>0</v>
          </cell>
          <cell r="E27">
            <v>0</v>
          </cell>
          <cell r="F27">
            <v>0</v>
          </cell>
          <cell r="G27">
            <v>0</v>
          </cell>
          <cell r="H27">
            <v>0</v>
          </cell>
        </row>
        <row r="28">
          <cell r="C28" t="str">
            <v>R0210</v>
          </cell>
          <cell r="D28">
            <v>0</v>
          </cell>
          <cell r="E28">
            <v>0</v>
          </cell>
          <cell r="F28">
            <v>0</v>
          </cell>
          <cell r="G28">
            <v>0</v>
          </cell>
          <cell r="H28">
            <v>0</v>
          </cell>
        </row>
        <row r="31">
          <cell r="D31" t="str">
            <v>Total</v>
          </cell>
        </row>
        <row r="32">
          <cell r="D32" t="str">
            <v>C0010</v>
          </cell>
        </row>
        <row r="33">
          <cell r="C33" t="str">
            <v>R0220</v>
          </cell>
          <cell r="D33">
            <v>0</v>
          </cell>
        </row>
        <row r="36">
          <cell r="D36" t="str">
            <v>Total</v>
          </cell>
          <cell r="E36" t="str">
            <v>Tier 1 — unrestricted</v>
          </cell>
          <cell r="F36" t="str">
            <v>Tier 1 — restricted</v>
          </cell>
          <cell r="G36" t="str">
            <v>Tier 2</v>
          </cell>
          <cell r="H36" t="str">
            <v>Tier 3</v>
          </cell>
        </row>
        <row r="37">
          <cell r="D37" t="str">
            <v>C0010</v>
          </cell>
          <cell r="E37" t="str">
            <v>C0020</v>
          </cell>
          <cell r="F37" t="str">
            <v>C0030</v>
          </cell>
          <cell r="G37" t="str">
            <v>C0040</v>
          </cell>
          <cell r="H37" t="str">
            <v>C0050</v>
          </cell>
        </row>
        <row r="38">
          <cell r="C38" t="str">
            <v>R0230</v>
          </cell>
          <cell r="D38">
            <v>0</v>
          </cell>
          <cell r="E38">
            <v>0</v>
          </cell>
          <cell r="F38">
            <v>0</v>
          </cell>
          <cell r="G38">
            <v>0</v>
          </cell>
          <cell r="H38">
            <v>0</v>
          </cell>
        </row>
        <row r="39">
          <cell r="C39" t="str">
            <v>R0240</v>
          </cell>
          <cell r="D39">
            <v>0</v>
          </cell>
          <cell r="E39">
            <v>0</v>
          </cell>
          <cell r="F39">
            <v>0</v>
          </cell>
          <cell r="G39">
            <v>0</v>
          </cell>
        </row>
        <row r="40">
          <cell r="C40" t="str">
            <v>R0250</v>
          </cell>
          <cell r="D40">
            <v>0</v>
          </cell>
          <cell r="E40">
            <v>0</v>
          </cell>
          <cell r="F40">
            <v>0</v>
          </cell>
          <cell r="G40">
            <v>0</v>
          </cell>
          <cell r="H40">
            <v>0</v>
          </cell>
        </row>
        <row r="41">
          <cell r="C41" t="str">
            <v>R0260</v>
          </cell>
          <cell r="D41">
            <v>0</v>
          </cell>
          <cell r="E41">
            <v>0</v>
          </cell>
          <cell r="F41">
            <v>0</v>
          </cell>
          <cell r="G41">
            <v>0</v>
          </cell>
          <cell r="H41">
            <v>0</v>
          </cell>
        </row>
        <row r="42">
          <cell r="C42" t="str">
            <v>R0270</v>
          </cell>
          <cell r="D42">
            <v>0</v>
          </cell>
          <cell r="E42">
            <v>0</v>
          </cell>
          <cell r="F42">
            <v>0</v>
          </cell>
          <cell r="G42">
            <v>0</v>
          </cell>
          <cell r="H42">
            <v>0</v>
          </cell>
        </row>
        <row r="43">
          <cell r="C43" t="str">
            <v>R0280</v>
          </cell>
          <cell r="D43">
            <v>0</v>
          </cell>
          <cell r="E43">
            <v>0</v>
          </cell>
          <cell r="F43">
            <v>0</v>
          </cell>
          <cell r="G43">
            <v>0</v>
          </cell>
          <cell r="H43">
            <v>0</v>
          </cell>
        </row>
        <row r="47">
          <cell r="D47" t="str">
            <v>Total</v>
          </cell>
          <cell r="E47" t="str">
            <v>Tier 1 — unrestricted</v>
          </cell>
          <cell r="F47" t="str">
            <v>Tier 1 — restricted</v>
          </cell>
          <cell r="G47" t="str">
            <v>Tier 2</v>
          </cell>
          <cell r="H47" t="str">
            <v>Tier 3</v>
          </cell>
        </row>
        <row r="48">
          <cell r="D48" t="str">
            <v>C0010</v>
          </cell>
          <cell r="E48" t="str">
            <v>C0020</v>
          </cell>
          <cell r="F48" t="str">
            <v>C0030</v>
          </cell>
          <cell r="G48" t="str">
            <v>C0040</v>
          </cell>
          <cell r="H48" t="str">
            <v>C0050</v>
          </cell>
        </row>
        <row r="49">
          <cell r="C49" t="str">
            <v>R0290</v>
          </cell>
          <cell r="D49">
            <v>20322443695.208401</v>
          </cell>
          <cell r="E49">
            <v>20322443695.208401</v>
          </cell>
          <cell r="F49">
            <v>0</v>
          </cell>
          <cell r="G49">
            <v>0</v>
          </cell>
          <cell r="H49">
            <v>0</v>
          </cell>
        </row>
        <row r="52">
          <cell r="D52" t="str">
            <v>Total</v>
          </cell>
          <cell r="E52" t="str">
            <v>Tier 1 — unrestricted</v>
          </cell>
          <cell r="F52" t="str">
            <v>Tier 1 — restricted</v>
          </cell>
          <cell r="G52" t="str">
            <v>Tier 2</v>
          </cell>
          <cell r="H52" t="str">
            <v>Tier 3</v>
          </cell>
        </row>
        <row r="53">
          <cell r="D53" t="str">
            <v>C0010</v>
          </cell>
          <cell r="E53" t="str">
            <v>C0020</v>
          </cell>
          <cell r="F53" t="str">
            <v>C0030</v>
          </cell>
          <cell r="G53" t="str">
            <v>C0040</v>
          </cell>
          <cell r="H53" t="str">
            <v>C0050</v>
          </cell>
        </row>
        <row r="54">
          <cell r="C54" t="str">
            <v>R0300</v>
          </cell>
          <cell r="D54">
            <v>0</v>
          </cell>
          <cell r="G54">
            <v>0</v>
          </cell>
        </row>
        <row r="55">
          <cell r="C55" t="str">
            <v>R0310</v>
          </cell>
          <cell r="D55">
            <v>0</v>
          </cell>
          <cell r="G55">
            <v>0</v>
          </cell>
        </row>
        <row r="56">
          <cell r="C56" t="str">
            <v>R0320</v>
          </cell>
          <cell r="D56">
            <v>0</v>
          </cell>
          <cell r="G56">
            <v>0</v>
          </cell>
          <cell r="H56">
            <v>0</v>
          </cell>
        </row>
        <row r="57">
          <cell r="C57" t="str">
            <v>R0330</v>
          </cell>
          <cell r="D57">
            <v>0</v>
          </cell>
          <cell r="G57">
            <v>0</v>
          </cell>
          <cell r="H57">
            <v>0</v>
          </cell>
        </row>
        <row r="58">
          <cell r="C58" t="str">
            <v>R0340</v>
          </cell>
          <cell r="D58">
            <v>0</v>
          </cell>
          <cell r="G58">
            <v>0</v>
          </cell>
        </row>
        <row r="59">
          <cell r="C59" t="str">
            <v>R0350</v>
          </cell>
          <cell r="D59">
            <v>0</v>
          </cell>
          <cell r="G59">
            <v>0</v>
          </cell>
          <cell r="H59">
            <v>0</v>
          </cell>
        </row>
        <row r="60">
          <cell r="C60" t="str">
            <v>R0360</v>
          </cell>
          <cell r="D60">
            <v>0</v>
          </cell>
          <cell r="G60">
            <v>0</v>
          </cell>
        </row>
        <row r="61">
          <cell r="C61" t="str">
            <v>R0370</v>
          </cell>
          <cell r="D61">
            <v>0</v>
          </cell>
          <cell r="G61">
            <v>0</v>
          </cell>
          <cell r="H61">
            <v>0</v>
          </cell>
        </row>
        <row r="62">
          <cell r="C62" t="str">
            <v>R0380</v>
          </cell>
          <cell r="D62">
            <v>0</v>
          </cell>
          <cell r="G62">
            <v>0</v>
          </cell>
          <cell r="H62">
            <v>0</v>
          </cell>
        </row>
        <row r="63">
          <cell r="C63" t="str">
            <v>R0390</v>
          </cell>
          <cell r="D63">
            <v>0</v>
          </cell>
          <cell r="G63">
            <v>0</v>
          </cell>
          <cell r="H63">
            <v>0</v>
          </cell>
        </row>
        <row r="64">
          <cell r="C64" t="str">
            <v>R0400</v>
          </cell>
          <cell r="D64">
            <v>0</v>
          </cell>
          <cell r="G64">
            <v>0</v>
          </cell>
          <cell r="H64">
            <v>0</v>
          </cell>
        </row>
        <row r="67">
          <cell r="D67" t="str">
            <v>Total</v>
          </cell>
          <cell r="E67" t="str">
            <v>Tier 1 — unrestricted</v>
          </cell>
          <cell r="F67" t="str">
            <v>Tier 1 — restricted</v>
          </cell>
          <cell r="G67" t="str">
            <v>Tier 2</v>
          </cell>
          <cell r="H67" t="str">
            <v>Tier 3</v>
          </cell>
        </row>
        <row r="68">
          <cell r="D68" t="str">
            <v>C0010</v>
          </cell>
          <cell r="E68" t="str">
            <v>C0020</v>
          </cell>
          <cell r="F68" t="str">
            <v>C0030</v>
          </cell>
          <cell r="G68" t="str">
            <v>C0040</v>
          </cell>
          <cell r="H68" t="str">
            <v>C0050</v>
          </cell>
        </row>
        <row r="69">
          <cell r="C69" t="str">
            <v>R0410</v>
          </cell>
          <cell r="D69">
            <v>0</v>
          </cell>
          <cell r="E69">
            <v>0</v>
          </cell>
          <cell r="F69">
            <v>0</v>
          </cell>
          <cell r="G69">
            <v>0</v>
          </cell>
        </row>
        <row r="70">
          <cell r="C70" t="str">
            <v>R0420</v>
          </cell>
          <cell r="D70">
            <v>0</v>
          </cell>
          <cell r="E70">
            <v>0</v>
          </cell>
          <cell r="F70">
            <v>0</v>
          </cell>
          <cell r="G70">
            <v>0</v>
          </cell>
        </row>
        <row r="71">
          <cell r="C71" t="str">
            <v>R0430</v>
          </cell>
          <cell r="D71">
            <v>0</v>
          </cell>
          <cell r="E71">
            <v>0</v>
          </cell>
          <cell r="F71">
            <v>0</v>
          </cell>
          <cell r="G71">
            <v>0</v>
          </cell>
        </row>
        <row r="72">
          <cell r="C72" t="str">
            <v>R0440</v>
          </cell>
          <cell r="D72">
            <v>0</v>
          </cell>
          <cell r="E72">
            <v>0</v>
          </cell>
          <cell r="F72">
            <v>0</v>
          </cell>
          <cell r="G72">
            <v>0</v>
          </cell>
          <cell r="H72">
            <v>0</v>
          </cell>
        </row>
        <row r="75">
          <cell r="D75" t="str">
            <v>Total</v>
          </cell>
          <cell r="E75" t="str">
            <v>Tier 1 — unrestricted</v>
          </cell>
          <cell r="F75" t="str">
            <v>Tier 1 — restricted</v>
          </cell>
          <cell r="G75" t="str">
            <v>Tier 2</v>
          </cell>
          <cell r="H75" t="str">
            <v>Tier 3</v>
          </cell>
        </row>
        <row r="76">
          <cell r="D76" t="str">
            <v>C0010</v>
          </cell>
          <cell r="E76" t="str">
            <v>C0020</v>
          </cell>
          <cell r="F76" t="str">
            <v>C0030</v>
          </cell>
          <cell r="G76" t="str">
            <v>C0040</v>
          </cell>
          <cell r="H76" t="str">
            <v>C0050</v>
          </cell>
        </row>
        <row r="77">
          <cell r="C77" t="str">
            <v>R0450</v>
          </cell>
          <cell r="D77">
            <v>0</v>
          </cell>
          <cell r="E77">
            <v>0</v>
          </cell>
          <cell r="F77">
            <v>0</v>
          </cell>
          <cell r="G77">
            <v>0</v>
          </cell>
          <cell r="H77">
            <v>0</v>
          </cell>
        </row>
        <row r="78">
          <cell r="C78" t="str">
            <v>R0460</v>
          </cell>
          <cell r="D78">
            <v>0</v>
          </cell>
          <cell r="E78">
            <v>0</v>
          </cell>
          <cell r="F78">
            <v>0</v>
          </cell>
          <cell r="G78">
            <v>0</v>
          </cell>
          <cell r="H78">
            <v>0</v>
          </cell>
        </row>
        <row r="80">
          <cell r="D80" t="str">
            <v>C0010</v>
          </cell>
          <cell r="E80" t="str">
            <v>C0020</v>
          </cell>
          <cell r="F80" t="str">
            <v>C0030</v>
          </cell>
          <cell r="G80" t="str">
            <v>C0040</v>
          </cell>
          <cell r="H80" t="str">
            <v>C0050</v>
          </cell>
        </row>
        <row r="81">
          <cell r="C81" t="str">
            <v>R0520</v>
          </cell>
          <cell r="D81">
            <v>20322443695.208401</v>
          </cell>
          <cell r="E81">
            <v>20322443695.208401</v>
          </cell>
          <cell r="F81">
            <v>0</v>
          </cell>
          <cell r="G81">
            <v>0</v>
          </cell>
          <cell r="H81">
            <v>0</v>
          </cell>
        </row>
        <row r="82">
          <cell r="C82" t="str">
            <v>R0530</v>
          </cell>
          <cell r="D82">
            <v>20322443695.208401</v>
          </cell>
          <cell r="E82">
            <v>20322443695.208401</v>
          </cell>
          <cell r="F82">
            <v>0</v>
          </cell>
          <cell r="G82">
            <v>0</v>
          </cell>
        </row>
        <row r="83">
          <cell r="C83" t="str">
            <v>R0560</v>
          </cell>
          <cell r="D83">
            <v>20322443695.208401</v>
          </cell>
          <cell r="E83">
            <v>20322443695.208401</v>
          </cell>
          <cell r="F83">
            <v>0</v>
          </cell>
          <cell r="G83">
            <v>0</v>
          </cell>
          <cell r="H83">
            <v>0</v>
          </cell>
        </row>
        <row r="84">
          <cell r="C84" t="str">
            <v>R0570</v>
          </cell>
          <cell r="D84">
            <v>20322443695.208401</v>
          </cell>
          <cell r="E84">
            <v>20322443695.208401</v>
          </cell>
          <cell r="F84">
            <v>0</v>
          </cell>
          <cell r="G84">
            <v>0</v>
          </cell>
        </row>
        <row r="87">
          <cell r="D87" t="str">
            <v>C0010</v>
          </cell>
        </row>
        <row r="88">
          <cell r="C88" t="str">
            <v>R0590</v>
          </cell>
          <cell r="D88">
            <v>14398032737.598301</v>
          </cell>
          <cell r="E88">
            <v>14398032737.598301</v>
          </cell>
          <cell r="F88" t="str">
            <v>OK</v>
          </cell>
        </row>
        <row r="89">
          <cell r="C89" t="str">
            <v>R0610</v>
          </cell>
          <cell r="D89">
            <v>4998440153.2410002</v>
          </cell>
          <cell r="E89">
            <v>4998440153.2410002</v>
          </cell>
          <cell r="F89" t="str">
            <v>OK</v>
          </cell>
        </row>
        <row r="90">
          <cell r="C90" t="str">
            <v>R0630</v>
          </cell>
          <cell r="D90">
            <v>1.4114736412662399</v>
          </cell>
        </row>
        <row r="91">
          <cell r="C91" t="str">
            <v>R0650</v>
          </cell>
          <cell r="D91">
            <v>4.0657571306583078</v>
          </cell>
        </row>
        <row r="95">
          <cell r="D95" t="str">
            <v>Total</v>
          </cell>
          <cell r="E95" t="str">
            <v>Tier 1 — unrestricted</v>
          </cell>
          <cell r="F95" t="str">
            <v>Tier 1 — restricted</v>
          </cell>
          <cell r="G95" t="str">
            <v>Tier 2</v>
          </cell>
          <cell r="H95" t="str">
            <v>Tier 3</v>
          </cell>
        </row>
        <row r="96">
          <cell r="D96" t="str">
            <v>C0010</v>
          </cell>
          <cell r="E96" t="str">
            <v>C0020</v>
          </cell>
          <cell r="F96" t="str">
            <v>C0030</v>
          </cell>
          <cell r="G96" t="str">
            <v>C0040</v>
          </cell>
          <cell r="H96" t="str">
            <v>C0050</v>
          </cell>
        </row>
        <row r="97">
          <cell r="C97" t="str">
            <v>R0660</v>
          </cell>
          <cell r="D97">
            <v>20322443695.208401</v>
          </cell>
          <cell r="E97">
            <v>20322443695.208401</v>
          </cell>
          <cell r="F97">
            <v>0</v>
          </cell>
          <cell r="G97">
            <v>0</v>
          </cell>
          <cell r="H97">
            <v>0</v>
          </cell>
        </row>
        <row r="99">
          <cell r="D99" t="str">
            <v>C0010</v>
          </cell>
        </row>
        <row r="100">
          <cell r="C100" t="str">
            <v>R0670</v>
          </cell>
          <cell r="D100">
            <v>0</v>
          </cell>
          <cell r="E100">
            <v>0</v>
          </cell>
          <cell r="F100" t="str">
            <v>OK</v>
          </cell>
        </row>
        <row r="101">
          <cell r="C101" t="str">
            <v>R0680</v>
          </cell>
          <cell r="D101">
            <v>14398032737.598301</v>
          </cell>
          <cell r="E101">
            <v>14398032737.598301</v>
          </cell>
          <cell r="F101" t="str">
            <v>OK</v>
          </cell>
        </row>
        <row r="102">
          <cell r="C102" t="str">
            <v>R0690</v>
          </cell>
          <cell r="D102">
            <v>1.4114736412662399</v>
          </cell>
        </row>
        <row r="105">
          <cell r="D105" t="str">
            <v>C0060</v>
          </cell>
        </row>
        <row r="106">
          <cell r="C106" t="str">
            <v>R0700</v>
          </cell>
          <cell r="D106">
            <v>26114524242.208401</v>
          </cell>
          <cell r="E106">
            <v>26114524242.208374</v>
          </cell>
          <cell r="F106" t="str">
            <v>OK</v>
          </cell>
        </row>
        <row r="107">
          <cell r="C107" t="str">
            <v>R0710</v>
          </cell>
          <cell r="D107">
            <v>1442080547</v>
          </cell>
          <cell r="E107">
            <v>1442080547</v>
          </cell>
          <cell r="F107" t="str">
            <v>OK</v>
          </cell>
        </row>
        <row r="108">
          <cell r="C108" t="str">
            <v>R0720</v>
          </cell>
          <cell r="D108">
            <v>4350000000</v>
          </cell>
        </row>
        <row r="109">
          <cell r="C109" t="str">
            <v>R0730</v>
          </cell>
          <cell r="D109">
            <v>3502650637</v>
          </cell>
        </row>
        <row r="110">
          <cell r="C110" t="str">
            <v>R0740</v>
          </cell>
          <cell r="D110">
            <v>0</v>
          </cell>
        </row>
        <row r="111">
          <cell r="C111" t="str">
            <v>R0750</v>
          </cell>
          <cell r="D111">
            <v>0</v>
          </cell>
        </row>
        <row r="112">
          <cell r="C112" t="str">
            <v>R0760</v>
          </cell>
          <cell r="D112">
            <v>16819793058.208401</v>
          </cell>
          <cell r="F112" t="str">
            <v xml:space="preserve"> </v>
          </cell>
        </row>
        <row r="114">
          <cell r="D114" t="str">
            <v>C0060</v>
          </cell>
        </row>
        <row r="115">
          <cell r="C115" t="str">
            <v>R0770</v>
          </cell>
          <cell r="D115">
            <v>147567265.058669</v>
          </cell>
        </row>
        <row r="116">
          <cell r="C116" t="str">
            <v>R0780</v>
          </cell>
          <cell r="D116">
            <v>226066831.18186802</v>
          </cell>
        </row>
        <row r="117">
          <cell r="C117" t="str">
            <v>R0790</v>
          </cell>
          <cell r="D117">
            <v>373634096.24053705</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Terms and conditions"/>
      <sheetName val="S.01.01"/>
      <sheetName val="S.01.02"/>
      <sheetName val="S.01.03"/>
      <sheetName val="S.02.01"/>
      <sheetName val="S.02.01 ECB"/>
      <sheetName val="DE S.02.01 Tax"/>
      <sheetName val="S.02.02"/>
      <sheetName val="S.03.01"/>
      <sheetName val="S.03.02"/>
      <sheetName val="S.03.03"/>
      <sheetName val="S.04.01"/>
      <sheetName val="S.04.02"/>
      <sheetName val="S.05.01 Non-Life"/>
      <sheetName val="S.05.01 Life"/>
      <sheetName val="S.05.02"/>
      <sheetName val="S.06.01"/>
      <sheetName val="S.06.02"/>
      <sheetName val="S.06.03"/>
      <sheetName val="S.06.03 LT Assets"/>
      <sheetName val="S.06.03 LT Derivatives"/>
      <sheetName val="S.07.01"/>
      <sheetName val="S.08.01"/>
      <sheetName val="S.08.02"/>
      <sheetName val="S.09.01"/>
      <sheetName val="S.10.01"/>
      <sheetName val="S.11.01"/>
      <sheetName val="S.12.01"/>
      <sheetName val="S.12.02"/>
      <sheetName val="S.13.01"/>
      <sheetName val="S.14.01"/>
      <sheetName val="S.15.01"/>
      <sheetName val="S.15.02"/>
      <sheetName val="S.16.01 (1)"/>
      <sheetName val="S.16.01 (2)"/>
      <sheetName val="S.16.01 (3)"/>
      <sheetName val="S.16.01 (4)"/>
      <sheetName val="S.17.01"/>
      <sheetName val="S.17.02"/>
      <sheetName val="S.18.01"/>
      <sheetName val="S.19.01 (1)"/>
      <sheetName val="S.19.01 (2)"/>
      <sheetName val="S.19.01 (3)"/>
      <sheetName val="S.19.01 (4)"/>
      <sheetName val="S.19.01 (5)"/>
      <sheetName val="S.19.01 PD"/>
      <sheetName val="S.20.01"/>
      <sheetName val="S.21.01"/>
      <sheetName val="S.21.02"/>
      <sheetName val="S.21.03"/>
      <sheetName val="S.22.01"/>
      <sheetName val="S.22.02"/>
      <sheetName val="S.22.03"/>
      <sheetName val="S.22.04"/>
      <sheetName val="S.22.05"/>
      <sheetName val="S.22.06"/>
      <sheetName val="S.23.01 Solo"/>
      <sheetName val="S.23.01 Group"/>
      <sheetName val="S.23.02"/>
      <sheetName val="S.23.03"/>
      <sheetName val="S.23.04"/>
      <sheetName val="S.24.01"/>
      <sheetName val="S.25.01"/>
      <sheetName val="S.25.02"/>
      <sheetName val="S.25.03"/>
      <sheetName val="S.26.01"/>
      <sheetName val="S.26.02"/>
      <sheetName val="S.26.03"/>
      <sheetName val="S.26.04"/>
      <sheetName val="S.26.05"/>
      <sheetName val="S.26.06"/>
      <sheetName val="S.26.07"/>
      <sheetName val="S.27.01"/>
      <sheetName val="S.28.01"/>
      <sheetName val="S.28.02"/>
      <sheetName val="S.29.01"/>
      <sheetName val="S.29.02"/>
      <sheetName val="S.29.03"/>
      <sheetName val="S.29.04"/>
      <sheetName val="S.30.01 Non-Life"/>
      <sheetName val="S.30.02 Non-Life"/>
      <sheetName val="S.30.01 Life"/>
      <sheetName val="S.30.02 Life"/>
      <sheetName val="S.30.03"/>
      <sheetName val="S.30.04"/>
      <sheetName val="S.31.01"/>
      <sheetName val="S.31.02 SPV"/>
      <sheetName val="S.31.02 SPV Info"/>
      <sheetName val="S.32.01"/>
      <sheetName val="S.33.01"/>
      <sheetName val="S.34.01"/>
      <sheetName val="S.35.01"/>
      <sheetName val="S.36.01"/>
      <sheetName val="S.36.02"/>
      <sheetName val="S.36.03"/>
      <sheetName val="S.36.04"/>
      <sheetName val="S.37.01"/>
      <sheetName val="S.38-41"/>
      <sheetName val="E.01.01"/>
      <sheetName val="E.02.01"/>
      <sheetName val="E.03.01"/>
      <sheetName val="DataController"/>
      <sheetName val="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8">
          <cell r="C8" t="str">
            <v>R0010</v>
          </cell>
          <cell r="D8">
            <v>1334106000</v>
          </cell>
          <cell r="E8">
            <v>1334106000</v>
          </cell>
          <cell r="F8"/>
          <cell r="G8">
            <v>0</v>
          </cell>
          <cell r="H8"/>
        </row>
        <row r="9">
          <cell r="C9" t="str">
            <v>R0020</v>
          </cell>
          <cell r="D9">
            <v>0</v>
          </cell>
          <cell r="E9">
            <v>0</v>
          </cell>
          <cell r="F9"/>
          <cell r="G9">
            <v>0</v>
          </cell>
          <cell r="H9"/>
        </row>
        <row r="10">
          <cell r="C10" t="str">
            <v>R0030</v>
          </cell>
          <cell r="D10">
            <v>6110625000</v>
          </cell>
          <cell r="E10">
            <v>6110625000</v>
          </cell>
          <cell r="F10"/>
          <cell r="G10">
            <v>0</v>
          </cell>
          <cell r="H10"/>
        </row>
        <row r="11">
          <cell r="C11" t="str">
            <v>R0040</v>
          </cell>
          <cell r="D11">
            <v>0</v>
          </cell>
          <cell r="E11">
            <v>0</v>
          </cell>
          <cell r="F11"/>
          <cell r="G11">
            <v>0</v>
          </cell>
          <cell r="H11"/>
        </row>
        <row r="12">
          <cell r="C12" t="str">
            <v>R0050</v>
          </cell>
          <cell r="D12">
            <v>0</v>
          </cell>
          <cell r="E12"/>
          <cell r="F12">
            <v>0</v>
          </cell>
          <cell r="G12">
            <v>0</v>
          </cell>
          <cell r="H12">
            <v>0</v>
          </cell>
        </row>
        <row r="13">
          <cell r="C13" t="str">
            <v>R0060</v>
          </cell>
          <cell r="D13">
            <v>0</v>
          </cell>
          <cell r="E13"/>
          <cell r="F13">
            <v>0</v>
          </cell>
          <cell r="G13">
            <v>0</v>
          </cell>
          <cell r="H13">
            <v>0</v>
          </cell>
        </row>
        <row r="14">
          <cell r="C14" t="str">
            <v>R0070</v>
          </cell>
          <cell r="D14">
            <v>0</v>
          </cell>
          <cell r="E14">
            <v>0</v>
          </cell>
          <cell r="F14"/>
          <cell r="G14"/>
          <cell r="H14"/>
        </row>
        <row r="15">
          <cell r="C15" t="str">
            <v>R0080</v>
          </cell>
          <cell r="D15">
            <v>0</v>
          </cell>
          <cell r="E15">
            <v>0</v>
          </cell>
          <cell r="F15"/>
          <cell r="G15"/>
          <cell r="H15"/>
        </row>
        <row r="16">
          <cell r="C16" t="str">
            <v>R0090</v>
          </cell>
          <cell r="D16">
            <v>0</v>
          </cell>
          <cell r="E16"/>
          <cell r="F16">
            <v>0</v>
          </cell>
          <cell r="G16">
            <v>0</v>
          </cell>
          <cell r="H16">
            <v>0</v>
          </cell>
        </row>
        <row r="17">
          <cell r="C17" t="str">
            <v>R0100</v>
          </cell>
          <cell r="D17">
            <v>0</v>
          </cell>
          <cell r="E17"/>
          <cell r="F17">
            <v>0</v>
          </cell>
          <cell r="G17">
            <v>0</v>
          </cell>
          <cell r="H17">
            <v>0</v>
          </cell>
        </row>
        <row r="18">
          <cell r="C18" t="str">
            <v>R0110</v>
          </cell>
          <cell r="D18">
            <v>0</v>
          </cell>
          <cell r="E18"/>
          <cell r="F18">
            <v>0</v>
          </cell>
          <cell r="G18">
            <v>0</v>
          </cell>
          <cell r="H18">
            <v>0</v>
          </cell>
        </row>
        <row r="19">
          <cell r="C19" t="str">
            <v>R0120</v>
          </cell>
          <cell r="D19">
            <v>0</v>
          </cell>
          <cell r="E19"/>
          <cell r="F19">
            <v>0</v>
          </cell>
          <cell r="G19">
            <v>0</v>
          </cell>
          <cell r="H19">
            <v>0</v>
          </cell>
        </row>
        <row r="20">
          <cell r="C20" t="str">
            <v>R0130</v>
          </cell>
          <cell r="D20">
            <v>11674883644.524799</v>
          </cell>
          <cell r="E20">
            <v>11674883644.524799</v>
          </cell>
          <cell r="F20"/>
          <cell r="G20"/>
          <cell r="H20"/>
        </row>
        <row r="21">
          <cell r="C21" t="str">
            <v>R0140</v>
          </cell>
          <cell r="D21">
            <v>0</v>
          </cell>
          <cell r="E21"/>
          <cell r="F21">
            <v>0</v>
          </cell>
          <cell r="G21">
            <v>0</v>
          </cell>
          <cell r="H21">
            <v>0</v>
          </cell>
        </row>
        <row r="22">
          <cell r="C22" t="str">
            <v>R0150</v>
          </cell>
          <cell r="D22">
            <v>0</v>
          </cell>
          <cell r="E22"/>
          <cell r="F22">
            <v>0</v>
          </cell>
          <cell r="G22">
            <v>0</v>
          </cell>
          <cell r="H22">
            <v>0</v>
          </cell>
        </row>
        <row r="23">
          <cell r="C23" t="str">
            <v>R0160</v>
          </cell>
          <cell r="D23">
            <v>0</v>
          </cell>
          <cell r="E23"/>
          <cell r="F23"/>
          <cell r="G23"/>
          <cell r="H23">
            <v>0</v>
          </cell>
        </row>
        <row r="24">
          <cell r="C24" t="str">
            <v>R0170</v>
          </cell>
          <cell r="D24">
            <v>0</v>
          </cell>
          <cell r="E24"/>
          <cell r="F24"/>
          <cell r="G24"/>
          <cell r="H24">
            <v>0</v>
          </cell>
        </row>
        <row r="25">
          <cell r="C25" t="str">
            <v>R0180</v>
          </cell>
          <cell r="D25">
            <v>0</v>
          </cell>
          <cell r="E25">
            <v>0</v>
          </cell>
          <cell r="F25">
            <v>0</v>
          </cell>
          <cell r="G25">
            <v>0</v>
          </cell>
          <cell r="H25">
            <v>0</v>
          </cell>
        </row>
        <row r="26">
          <cell r="C26" t="str">
            <v>R0190</v>
          </cell>
          <cell r="D26">
            <v>0</v>
          </cell>
          <cell r="E26">
            <v>0</v>
          </cell>
          <cell r="F26">
            <v>0</v>
          </cell>
          <cell r="G26">
            <v>0</v>
          </cell>
          <cell r="H26">
            <v>0</v>
          </cell>
        </row>
        <row r="27">
          <cell r="C27" t="str">
            <v>R0200</v>
          </cell>
          <cell r="D27">
            <v>0</v>
          </cell>
          <cell r="E27">
            <v>0</v>
          </cell>
          <cell r="F27">
            <v>0</v>
          </cell>
          <cell r="G27">
            <v>0</v>
          </cell>
          <cell r="H27">
            <v>0</v>
          </cell>
        </row>
        <row r="28">
          <cell r="C28" t="str">
            <v>R0210</v>
          </cell>
          <cell r="D28">
            <v>0</v>
          </cell>
          <cell r="E28">
            <v>0</v>
          </cell>
          <cell r="F28">
            <v>0</v>
          </cell>
          <cell r="G28">
            <v>0</v>
          </cell>
          <cell r="H28">
            <v>0</v>
          </cell>
        </row>
        <row r="29">
          <cell r="C29"/>
          <cell r="D29"/>
          <cell r="E29"/>
          <cell r="F29"/>
          <cell r="G29"/>
          <cell r="H29"/>
        </row>
        <row r="30">
          <cell r="D30"/>
          <cell r="E30"/>
          <cell r="F30"/>
          <cell r="G30"/>
          <cell r="H30"/>
        </row>
        <row r="31">
          <cell r="C31"/>
          <cell r="D31" t="str">
            <v>Total</v>
          </cell>
          <cell r="E31"/>
          <cell r="F31"/>
          <cell r="G31"/>
          <cell r="H31"/>
        </row>
        <row r="32">
          <cell r="C32"/>
          <cell r="D32" t="str">
            <v>C0010</v>
          </cell>
          <cell r="E32"/>
          <cell r="F32"/>
          <cell r="G32"/>
          <cell r="H32"/>
        </row>
        <row r="33">
          <cell r="C33" t="str">
            <v>R0220</v>
          </cell>
          <cell r="D33">
            <v>0</v>
          </cell>
          <cell r="E33"/>
          <cell r="F33"/>
          <cell r="G33"/>
          <cell r="H33"/>
        </row>
        <row r="34">
          <cell r="C34"/>
          <cell r="D34"/>
          <cell r="E34"/>
          <cell r="F34"/>
          <cell r="G34"/>
          <cell r="H34"/>
        </row>
        <row r="35">
          <cell r="D35"/>
          <cell r="E35"/>
          <cell r="F35"/>
          <cell r="G35"/>
          <cell r="H35"/>
        </row>
        <row r="36">
          <cell r="C36"/>
          <cell r="D36" t="str">
            <v>Total</v>
          </cell>
          <cell r="E36" t="str">
            <v>Tier 1 — unrestricted</v>
          </cell>
          <cell r="F36" t="str">
            <v>Tier 1 — restricted</v>
          </cell>
          <cell r="G36" t="str">
            <v>Tier 2</v>
          </cell>
          <cell r="H36" t="str">
            <v>Tier 3</v>
          </cell>
        </row>
        <row r="37">
          <cell r="C37"/>
          <cell r="D37" t="str">
            <v>C0010</v>
          </cell>
          <cell r="E37" t="str">
            <v>C0020</v>
          </cell>
          <cell r="F37" t="str">
            <v>C0030</v>
          </cell>
          <cell r="G37" t="str">
            <v>C0040</v>
          </cell>
          <cell r="H37" t="str">
            <v>C0050</v>
          </cell>
        </row>
        <row r="38">
          <cell r="C38" t="str">
            <v>R0230</v>
          </cell>
          <cell r="D38">
            <v>0</v>
          </cell>
          <cell r="E38">
            <v>0</v>
          </cell>
          <cell r="F38">
            <v>0</v>
          </cell>
          <cell r="G38">
            <v>0</v>
          </cell>
          <cell r="H38">
            <v>0</v>
          </cell>
        </row>
        <row r="39">
          <cell r="C39" t="str">
            <v>R0240</v>
          </cell>
          <cell r="D39">
            <v>0</v>
          </cell>
          <cell r="E39">
            <v>0</v>
          </cell>
          <cell r="F39">
            <v>0</v>
          </cell>
          <cell r="G39">
            <v>0</v>
          </cell>
          <cell r="H39"/>
        </row>
        <row r="40">
          <cell r="C40" t="str">
            <v>R0250</v>
          </cell>
          <cell r="D40">
            <v>0</v>
          </cell>
          <cell r="E40">
            <v>0</v>
          </cell>
          <cell r="F40">
            <v>0</v>
          </cell>
          <cell r="G40">
            <v>0</v>
          </cell>
          <cell r="H40">
            <v>0</v>
          </cell>
        </row>
        <row r="41">
          <cell r="C41" t="str">
            <v>R0260</v>
          </cell>
          <cell r="D41">
            <v>0</v>
          </cell>
          <cell r="E41">
            <v>0</v>
          </cell>
          <cell r="F41">
            <v>0</v>
          </cell>
          <cell r="G41">
            <v>0</v>
          </cell>
          <cell r="H41">
            <v>0</v>
          </cell>
        </row>
        <row r="42">
          <cell r="C42" t="str">
            <v>R0270</v>
          </cell>
          <cell r="D42">
            <v>0</v>
          </cell>
          <cell r="E42">
            <v>0</v>
          </cell>
          <cell r="F42">
            <v>0</v>
          </cell>
          <cell r="G42">
            <v>0</v>
          </cell>
          <cell r="H42">
            <v>0</v>
          </cell>
        </row>
        <row r="43">
          <cell r="C43" t="str">
            <v>R0280</v>
          </cell>
          <cell r="D43">
            <v>0</v>
          </cell>
          <cell r="E43">
            <v>0</v>
          </cell>
          <cell r="F43">
            <v>0</v>
          </cell>
          <cell r="G43">
            <v>0</v>
          </cell>
          <cell r="H43">
            <v>0</v>
          </cell>
        </row>
        <row r="44">
          <cell r="C44"/>
          <cell r="D44"/>
          <cell r="E44"/>
          <cell r="F44"/>
          <cell r="G44"/>
          <cell r="H44"/>
        </row>
        <row r="45">
          <cell r="C45"/>
          <cell r="D45"/>
          <cell r="E45"/>
          <cell r="F45"/>
          <cell r="G45"/>
          <cell r="H45"/>
        </row>
        <row r="46">
          <cell r="C46"/>
        </row>
        <row r="47">
          <cell r="C47"/>
          <cell r="D47" t="str">
            <v>Total</v>
          </cell>
          <cell r="E47" t="str">
            <v>Tier 1 — unrestricted</v>
          </cell>
          <cell r="F47" t="str">
            <v>Tier 1 — restricted</v>
          </cell>
          <cell r="G47" t="str">
            <v>Tier 2</v>
          </cell>
          <cell r="H47" t="str">
            <v>Tier 3</v>
          </cell>
        </row>
        <row r="48">
          <cell r="C48"/>
          <cell r="D48" t="str">
            <v>C0010</v>
          </cell>
          <cell r="E48" t="str">
            <v>C0020</v>
          </cell>
          <cell r="F48" t="str">
            <v>C0030</v>
          </cell>
          <cell r="G48" t="str">
            <v>C0040</v>
          </cell>
          <cell r="H48" t="str">
            <v>C0050</v>
          </cell>
        </row>
        <row r="49">
          <cell r="C49" t="str">
            <v>R0290</v>
          </cell>
          <cell r="D49">
            <v>19119614644.524799</v>
          </cell>
          <cell r="E49">
            <v>19119614644.524799</v>
          </cell>
          <cell r="F49">
            <v>0</v>
          </cell>
          <cell r="G49">
            <v>0</v>
          </cell>
          <cell r="H49">
            <v>0</v>
          </cell>
        </row>
        <row r="50">
          <cell r="C50"/>
          <cell r="D50"/>
          <cell r="E50"/>
          <cell r="F50"/>
          <cell r="G50"/>
          <cell r="H50"/>
        </row>
        <row r="51">
          <cell r="C51"/>
        </row>
        <row r="52">
          <cell r="C52"/>
          <cell r="D52" t="str">
            <v>Total</v>
          </cell>
          <cell r="E52" t="str">
            <v>Tier 1 — unrestricted</v>
          </cell>
          <cell r="F52" t="str">
            <v>Tier 1 — restricted</v>
          </cell>
          <cell r="G52" t="str">
            <v>Tier 2</v>
          </cell>
          <cell r="H52" t="str">
            <v>Tier 3</v>
          </cell>
        </row>
        <row r="53">
          <cell r="C53"/>
          <cell r="D53" t="str">
            <v>C0010</v>
          </cell>
          <cell r="E53" t="str">
            <v>C0020</v>
          </cell>
          <cell r="F53" t="str">
            <v>C0030</v>
          </cell>
          <cell r="G53" t="str">
            <v>C0040</v>
          </cell>
          <cell r="H53" t="str">
            <v>C0050</v>
          </cell>
        </row>
        <row r="54">
          <cell r="C54" t="str">
            <v>R0300</v>
          </cell>
          <cell r="D54">
            <v>0</v>
          </cell>
          <cell r="E54"/>
          <cell r="F54"/>
          <cell r="G54">
            <v>0</v>
          </cell>
          <cell r="H54"/>
        </row>
        <row r="55">
          <cell r="C55" t="str">
            <v>R0310</v>
          </cell>
          <cell r="D55">
            <v>0</v>
          </cell>
          <cell r="E55"/>
          <cell r="F55"/>
          <cell r="G55">
            <v>0</v>
          </cell>
          <cell r="H55"/>
        </row>
        <row r="56">
          <cell r="C56" t="str">
            <v>R0320</v>
          </cell>
          <cell r="D56">
            <v>0</v>
          </cell>
          <cell r="E56"/>
          <cell r="F56"/>
          <cell r="G56">
            <v>0</v>
          </cell>
          <cell r="H56">
            <v>0</v>
          </cell>
        </row>
        <row r="57">
          <cell r="C57" t="str">
            <v>R0330</v>
          </cell>
          <cell r="D57">
            <v>0</v>
          </cell>
          <cell r="E57"/>
          <cell r="F57"/>
          <cell r="G57">
            <v>0</v>
          </cell>
          <cell r="H57">
            <v>0</v>
          </cell>
        </row>
        <row r="58">
          <cell r="C58" t="str">
            <v>R0340</v>
          </cell>
          <cell r="D58">
            <v>0</v>
          </cell>
          <cell r="E58"/>
          <cell r="F58"/>
          <cell r="G58">
            <v>0</v>
          </cell>
          <cell r="H58"/>
        </row>
        <row r="59">
          <cell r="C59" t="str">
            <v>R0350</v>
          </cell>
          <cell r="D59">
            <v>0</v>
          </cell>
          <cell r="E59"/>
          <cell r="F59"/>
          <cell r="G59">
            <v>0</v>
          </cell>
          <cell r="H59">
            <v>0</v>
          </cell>
        </row>
        <row r="60">
          <cell r="C60" t="str">
            <v>R0360</v>
          </cell>
          <cell r="D60">
            <v>0</v>
          </cell>
          <cell r="E60"/>
          <cell r="F60"/>
          <cell r="G60">
            <v>0</v>
          </cell>
          <cell r="H60"/>
        </row>
        <row r="61">
          <cell r="C61" t="str">
            <v>R0370</v>
          </cell>
          <cell r="D61">
            <v>0</v>
          </cell>
          <cell r="E61"/>
          <cell r="F61"/>
          <cell r="G61">
            <v>0</v>
          </cell>
          <cell r="H61">
            <v>0</v>
          </cell>
        </row>
        <row r="62">
          <cell r="C62" t="str">
            <v>R0380</v>
          </cell>
          <cell r="D62">
            <v>0</v>
          </cell>
          <cell r="E62"/>
          <cell r="F62"/>
          <cell r="G62">
            <v>0</v>
          </cell>
          <cell r="H62">
            <v>0</v>
          </cell>
        </row>
        <row r="63">
          <cell r="C63" t="str">
            <v>R0390</v>
          </cell>
          <cell r="D63">
            <v>0</v>
          </cell>
          <cell r="E63"/>
          <cell r="F63"/>
          <cell r="G63">
            <v>0</v>
          </cell>
          <cell r="H63">
            <v>0</v>
          </cell>
        </row>
        <row r="64">
          <cell r="C64" t="str">
            <v>R0400</v>
          </cell>
          <cell r="D64">
            <v>0</v>
          </cell>
          <cell r="E64"/>
          <cell r="F64"/>
          <cell r="G64">
            <v>0</v>
          </cell>
          <cell r="H64">
            <v>0</v>
          </cell>
        </row>
        <row r="65">
          <cell r="C65"/>
          <cell r="D65"/>
          <cell r="E65"/>
          <cell r="F65"/>
          <cell r="G65"/>
          <cell r="H65"/>
        </row>
        <row r="66">
          <cell r="C66"/>
          <cell r="D66"/>
          <cell r="E66"/>
          <cell r="F66"/>
          <cell r="G66"/>
          <cell r="H66"/>
        </row>
        <row r="67">
          <cell r="C67"/>
          <cell r="D67" t="str">
            <v>Total</v>
          </cell>
          <cell r="E67" t="str">
            <v>Tier 1 — unrestricted</v>
          </cell>
          <cell r="F67" t="str">
            <v>Tier 1 — restricted</v>
          </cell>
          <cell r="G67" t="str">
            <v>Tier 2</v>
          </cell>
          <cell r="H67" t="str">
            <v>Tier 3</v>
          </cell>
        </row>
        <row r="68">
          <cell r="C68"/>
          <cell r="D68" t="str">
            <v>C0010</v>
          </cell>
          <cell r="E68" t="str">
            <v>C0020</v>
          </cell>
          <cell r="F68" t="str">
            <v>C0030</v>
          </cell>
          <cell r="G68" t="str">
            <v>C0040</v>
          </cell>
          <cell r="H68" t="str">
            <v>C0050</v>
          </cell>
        </row>
        <row r="69">
          <cell r="C69" t="str">
            <v>R0410</v>
          </cell>
          <cell r="D69">
            <v>0</v>
          </cell>
          <cell r="E69">
            <v>0</v>
          </cell>
          <cell r="F69">
            <v>0</v>
          </cell>
          <cell r="G69">
            <v>0</v>
          </cell>
          <cell r="H69"/>
        </row>
        <row r="70">
          <cell r="C70" t="str">
            <v>R0420</v>
          </cell>
          <cell r="D70">
            <v>0</v>
          </cell>
          <cell r="E70">
            <v>0</v>
          </cell>
          <cell r="F70">
            <v>0</v>
          </cell>
          <cell r="G70">
            <v>0</v>
          </cell>
          <cell r="H70"/>
        </row>
        <row r="71">
          <cell r="C71" t="str">
            <v>R0430</v>
          </cell>
          <cell r="D71">
            <v>0</v>
          </cell>
          <cell r="E71">
            <v>0</v>
          </cell>
          <cell r="F71">
            <v>0</v>
          </cell>
          <cell r="G71">
            <v>0</v>
          </cell>
          <cell r="H71"/>
        </row>
        <row r="72">
          <cell r="C72" t="str">
            <v>R0440</v>
          </cell>
          <cell r="D72">
            <v>0</v>
          </cell>
          <cell r="E72">
            <v>0</v>
          </cell>
          <cell r="F72">
            <v>0</v>
          </cell>
          <cell r="G72">
            <v>0</v>
          </cell>
          <cell r="H72">
            <v>0</v>
          </cell>
        </row>
        <row r="73">
          <cell r="C73"/>
          <cell r="D73"/>
          <cell r="E73"/>
          <cell r="F73"/>
          <cell r="G73"/>
          <cell r="H73"/>
        </row>
        <row r="74">
          <cell r="C74"/>
          <cell r="D74"/>
          <cell r="E74"/>
          <cell r="F74"/>
          <cell r="G74"/>
          <cell r="H74"/>
        </row>
        <row r="75">
          <cell r="C75"/>
          <cell r="D75" t="str">
            <v>Total</v>
          </cell>
          <cell r="E75" t="str">
            <v>Tier 1 — unrestricted</v>
          </cell>
          <cell r="F75" t="str">
            <v>Tier 1 — restricted</v>
          </cell>
          <cell r="G75" t="str">
            <v>Tier 2</v>
          </cell>
          <cell r="H75" t="str">
            <v>Tier 3</v>
          </cell>
        </row>
        <row r="76">
          <cell r="C76"/>
          <cell r="D76" t="str">
            <v>C0010</v>
          </cell>
          <cell r="E76" t="str">
            <v>C0020</v>
          </cell>
          <cell r="F76" t="str">
            <v>C0030</v>
          </cell>
          <cell r="G76" t="str">
            <v>C0040</v>
          </cell>
          <cell r="H76" t="str">
            <v>C0050</v>
          </cell>
        </row>
        <row r="77">
          <cell r="C77" t="str">
            <v>R0450</v>
          </cell>
          <cell r="D77">
            <v>0</v>
          </cell>
          <cell r="E77">
            <v>0</v>
          </cell>
          <cell r="F77">
            <v>0</v>
          </cell>
          <cell r="G77">
            <v>0</v>
          </cell>
          <cell r="H77">
            <v>0</v>
          </cell>
        </row>
        <row r="78">
          <cell r="C78" t="str">
            <v>R0460</v>
          </cell>
          <cell r="D78">
            <v>0</v>
          </cell>
          <cell r="E78">
            <v>0</v>
          </cell>
          <cell r="F78">
            <v>0</v>
          </cell>
          <cell r="G78">
            <v>0</v>
          </cell>
          <cell r="H78">
            <v>0</v>
          </cell>
        </row>
        <row r="79">
          <cell r="C79"/>
          <cell r="D79"/>
          <cell r="E79"/>
          <cell r="F79"/>
          <cell r="G79"/>
          <cell r="H79"/>
        </row>
        <row r="80">
          <cell r="C80"/>
          <cell r="D80" t="str">
            <v>C0010</v>
          </cell>
          <cell r="E80" t="str">
            <v>C0020</v>
          </cell>
          <cell r="F80" t="str">
            <v>C0030</v>
          </cell>
          <cell r="G80" t="str">
            <v>C0040</v>
          </cell>
          <cell r="H80" t="str">
            <v>C0050</v>
          </cell>
        </row>
        <row r="81">
          <cell r="C81" t="str">
            <v>R0520</v>
          </cell>
          <cell r="D81">
            <v>19119614644.524799</v>
          </cell>
          <cell r="E81">
            <v>19119614644.524799</v>
          </cell>
          <cell r="F81">
            <v>0</v>
          </cell>
          <cell r="G81">
            <v>0</v>
          </cell>
          <cell r="H81">
            <v>0</v>
          </cell>
        </row>
        <row r="82">
          <cell r="C82" t="str">
            <v>R0530</v>
          </cell>
          <cell r="D82">
            <v>19119614644.524799</v>
          </cell>
          <cell r="E82">
            <v>19119614644.524799</v>
          </cell>
          <cell r="F82">
            <v>0</v>
          </cell>
          <cell r="G82">
            <v>0</v>
          </cell>
          <cell r="H82"/>
        </row>
        <row r="83">
          <cell r="C83" t="str">
            <v>R0560</v>
          </cell>
          <cell r="D83">
            <v>19119614644.524799</v>
          </cell>
          <cell r="E83">
            <v>19119614644.524799</v>
          </cell>
          <cell r="F83">
            <v>0</v>
          </cell>
          <cell r="G83">
            <v>0</v>
          </cell>
          <cell r="H83">
            <v>0</v>
          </cell>
        </row>
        <row r="84">
          <cell r="C84" t="str">
            <v>R0570</v>
          </cell>
          <cell r="D84">
            <v>19119614644.524799</v>
          </cell>
          <cell r="E84">
            <v>19119614644.524799</v>
          </cell>
          <cell r="F84">
            <v>0</v>
          </cell>
          <cell r="G84">
            <v>0</v>
          </cell>
          <cell r="H84"/>
        </row>
        <row r="85">
          <cell r="C85"/>
          <cell r="D85"/>
          <cell r="E85"/>
          <cell r="F85"/>
          <cell r="G85"/>
          <cell r="H85"/>
        </row>
        <row r="86">
          <cell r="C86"/>
          <cell r="D86"/>
          <cell r="E86"/>
          <cell r="F86"/>
          <cell r="G86"/>
          <cell r="H86"/>
        </row>
        <row r="87">
          <cell r="C87"/>
          <cell r="D87" t="str">
            <v>C0010</v>
          </cell>
          <cell r="E87"/>
          <cell r="F87"/>
          <cell r="G87"/>
          <cell r="H87"/>
        </row>
        <row r="88">
          <cell r="C88" t="str">
            <v>R0590</v>
          </cell>
          <cell r="D88">
            <v>11423699563.367001</v>
          </cell>
          <cell r="E88">
            <v>11423699563.367001</v>
          </cell>
          <cell r="F88" t="str">
            <v>OK</v>
          </cell>
          <cell r="G88"/>
          <cell r="H88"/>
        </row>
        <row r="89">
          <cell r="C89" t="str">
            <v>R0610</v>
          </cell>
          <cell r="D89">
            <v>4345027178.2203693</v>
          </cell>
          <cell r="E89">
            <v>4345027178.2203693</v>
          </cell>
          <cell r="F89" t="str">
            <v>OK</v>
          </cell>
          <cell r="G89"/>
          <cell r="H89"/>
        </row>
        <row r="90">
          <cell r="C90" t="str">
            <v>R0630</v>
          </cell>
          <cell r="D90">
            <v>1.6736797513335093</v>
          </cell>
          <cell r="E90"/>
          <cell r="F90"/>
          <cell r="G90"/>
          <cell r="H90"/>
        </row>
        <row r="91">
          <cell r="C91" t="str">
            <v>R0650</v>
          </cell>
          <cell r="D91">
            <v>4.4003440853863163</v>
          </cell>
          <cell r="E91"/>
          <cell r="F91"/>
          <cell r="G91"/>
          <cell r="H91"/>
        </row>
        <row r="92">
          <cell r="C92"/>
          <cell r="D92"/>
          <cell r="E92"/>
          <cell r="F92"/>
          <cell r="G92"/>
          <cell r="H92"/>
        </row>
        <row r="93">
          <cell r="C93"/>
          <cell r="D93"/>
          <cell r="E93"/>
          <cell r="F93"/>
          <cell r="G93"/>
          <cell r="H93"/>
        </row>
        <row r="94">
          <cell r="C94"/>
          <cell r="D94"/>
          <cell r="E94"/>
          <cell r="F94"/>
          <cell r="G94"/>
          <cell r="H94"/>
        </row>
        <row r="95">
          <cell r="C95"/>
          <cell r="D95" t="str">
            <v>Total</v>
          </cell>
          <cell r="E95" t="str">
            <v>Tier 1 — unrestricted</v>
          </cell>
          <cell r="F95" t="str">
            <v>Tier 1 — restricted</v>
          </cell>
          <cell r="G95" t="str">
            <v>Tier 2</v>
          </cell>
          <cell r="H95" t="str">
            <v>Tier 3</v>
          </cell>
        </row>
        <row r="96">
          <cell r="C96"/>
          <cell r="D96" t="str">
            <v>C0010</v>
          </cell>
          <cell r="E96" t="str">
            <v>C0020</v>
          </cell>
          <cell r="F96" t="str">
            <v>C0030</v>
          </cell>
          <cell r="G96" t="str">
            <v>C0040</v>
          </cell>
          <cell r="H96" t="str">
            <v>C0050</v>
          </cell>
        </row>
        <row r="97">
          <cell r="C97" t="str">
            <v>R0660</v>
          </cell>
          <cell r="D97">
            <v>19119614644.524799</v>
          </cell>
          <cell r="E97">
            <v>19119614644.524799</v>
          </cell>
          <cell r="F97">
            <v>0</v>
          </cell>
          <cell r="G97">
            <v>0</v>
          </cell>
          <cell r="H97">
            <v>0</v>
          </cell>
        </row>
        <row r="98">
          <cell r="C98"/>
          <cell r="D98"/>
          <cell r="E98"/>
          <cell r="F98"/>
          <cell r="G98"/>
          <cell r="H98"/>
        </row>
        <row r="99">
          <cell r="C99"/>
          <cell r="D99" t="str">
            <v>C0010</v>
          </cell>
          <cell r="E99"/>
          <cell r="F99"/>
          <cell r="G99"/>
          <cell r="H99"/>
        </row>
        <row r="100">
          <cell r="C100" t="str">
            <v>R0670</v>
          </cell>
          <cell r="D100">
            <v>0</v>
          </cell>
          <cell r="E100">
            <v>0</v>
          </cell>
          <cell r="F100" t="str">
            <v>OK</v>
          </cell>
          <cell r="G100"/>
          <cell r="H100"/>
        </row>
        <row r="101">
          <cell r="C101" t="str">
            <v>R0680</v>
          </cell>
          <cell r="D101">
            <v>11423699563.367001</v>
          </cell>
          <cell r="E101">
            <v>11423699563.367001</v>
          </cell>
          <cell r="F101" t="str">
            <v>OK</v>
          </cell>
          <cell r="G101"/>
          <cell r="H101"/>
        </row>
        <row r="102">
          <cell r="C102" t="str">
            <v>R0690</v>
          </cell>
          <cell r="D102">
            <v>1.6736797513335093</v>
          </cell>
          <cell r="E102"/>
          <cell r="F102"/>
          <cell r="G102"/>
          <cell r="H102"/>
        </row>
        <row r="103">
          <cell r="C103"/>
          <cell r="D103"/>
          <cell r="E103"/>
          <cell r="F103"/>
          <cell r="G103"/>
          <cell r="H103"/>
        </row>
        <row r="104">
          <cell r="C104"/>
          <cell r="D104"/>
          <cell r="E104"/>
          <cell r="F104"/>
          <cell r="G104"/>
          <cell r="H104"/>
        </row>
        <row r="105">
          <cell r="C105"/>
          <cell r="D105" t="str">
            <v>C0060</v>
          </cell>
          <cell r="E105"/>
          <cell r="F105"/>
          <cell r="G105"/>
          <cell r="H105"/>
        </row>
        <row r="106">
          <cell r="C106" t="str">
            <v>R0700</v>
          </cell>
          <cell r="D106">
            <v>22019989632.524799</v>
          </cell>
          <cell r="E106">
            <v>22019989632.52478</v>
          </cell>
          <cell r="F106" t="str">
            <v>OK</v>
          </cell>
          <cell r="G106"/>
          <cell r="H106"/>
        </row>
        <row r="107">
          <cell r="C107" t="str">
            <v>R0710</v>
          </cell>
          <cell r="D107">
            <v>250374988.00000003</v>
          </cell>
          <cell r="E107">
            <v>250374988.00000003</v>
          </cell>
          <cell r="F107" t="str">
            <v>OK</v>
          </cell>
          <cell r="G107"/>
          <cell r="H107"/>
        </row>
        <row r="108">
          <cell r="C108" t="str">
            <v>R0720</v>
          </cell>
          <cell r="D108">
            <v>2650000000</v>
          </cell>
          <cell r="E108"/>
          <cell r="F108"/>
          <cell r="G108"/>
          <cell r="H108"/>
        </row>
        <row r="109">
          <cell r="C109" t="str">
            <v>R0730</v>
          </cell>
          <cell r="D109">
            <v>7444731000</v>
          </cell>
          <cell r="E109"/>
          <cell r="F109"/>
          <cell r="G109"/>
          <cell r="H109"/>
        </row>
        <row r="110">
          <cell r="C110" t="str">
            <v>R0740</v>
          </cell>
          <cell r="D110">
            <v>0</v>
          </cell>
          <cell r="E110"/>
          <cell r="F110"/>
          <cell r="G110"/>
          <cell r="H110"/>
        </row>
        <row r="111">
          <cell r="C111" t="str">
            <v>R0750</v>
          </cell>
          <cell r="D111">
            <v>0</v>
          </cell>
          <cell r="E111"/>
          <cell r="F111"/>
          <cell r="G111"/>
          <cell r="H111"/>
        </row>
        <row r="112">
          <cell r="C112" t="str">
            <v>R0760</v>
          </cell>
          <cell r="D112">
            <v>11674883644.524799</v>
          </cell>
          <cell r="E112"/>
          <cell r="F112" t="str">
            <v xml:space="preserve"> </v>
          </cell>
          <cell r="G112"/>
          <cell r="H112"/>
        </row>
        <row r="113">
          <cell r="C113"/>
          <cell r="D113"/>
          <cell r="E113"/>
          <cell r="F113"/>
          <cell r="G113"/>
          <cell r="H113"/>
        </row>
        <row r="114">
          <cell r="C114"/>
          <cell r="D114" t="str">
            <v>C0060</v>
          </cell>
          <cell r="E114"/>
          <cell r="F114"/>
          <cell r="G114"/>
          <cell r="H114"/>
        </row>
        <row r="115">
          <cell r="C115" t="str">
            <v>R0770</v>
          </cell>
          <cell r="D115">
            <v>167703953</v>
          </cell>
          <cell r="E115"/>
          <cell r="F115"/>
          <cell r="G115"/>
          <cell r="H115"/>
        </row>
        <row r="116">
          <cell r="C116" t="str">
            <v>R0780</v>
          </cell>
          <cell r="D116">
            <v>351836743.99999994</v>
          </cell>
          <cell r="E116"/>
          <cell r="F116"/>
          <cell r="G116"/>
          <cell r="H116"/>
        </row>
        <row r="117">
          <cell r="C117" t="str">
            <v>R0790</v>
          </cell>
          <cell r="D117">
            <v>519540696.99999994</v>
          </cell>
          <cell r="E117"/>
          <cell r="F117"/>
          <cell r="G117"/>
          <cell r="H117"/>
        </row>
        <row r="118">
          <cell r="C118"/>
          <cell r="D118"/>
          <cell r="E118"/>
          <cell r="F118"/>
          <cell r="G118"/>
          <cell r="H118"/>
        </row>
        <row r="119">
          <cell r="C119"/>
          <cell r="D119"/>
          <cell r="E119"/>
          <cell r="F119"/>
          <cell r="G119"/>
          <cell r="H119"/>
        </row>
        <row r="120">
          <cell r="C120"/>
          <cell r="D120"/>
          <cell r="E120"/>
          <cell r="F120"/>
          <cell r="G120"/>
          <cell r="H120"/>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Terms and conditions"/>
      <sheetName val="S.01.01"/>
      <sheetName val="S.01.02"/>
      <sheetName val="S.01.03"/>
      <sheetName val="S.02.01"/>
      <sheetName val="S.02.01 ECB"/>
      <sheetName val="DE S.02.01 Tax"/>
      <sheetName val="S.02.02"/>
      <sheetName val="S.03.01"/>
      <sheetName val="S.03.02"/>
      <sheetName val="S.03.03"/>
      <sheetName val="S.04.01"/>
      <sheetName val="S.04.02"/>
      <sheetName val="S.05.01 Non-Life"/>
      <sheetName val="S.05.01 Life"/>
      <sheetName val="S.05.02"/>
      <sheetName val="S.06.01"/>
      <sheetName val="S.06.02"/>
      <sheetName val="S.06.03"/>
      <sheetName val="S.06.03 LT Assets"/>
      <sheetName val="S.06.03 LT Derivatives"/>
      <sheetName val="S.07.01"/>
      <sheetName val="S.08.01"/>
      <sheetName val="S.08.02"/>
      <sheetName val="S.09.01"/>
      <sheetName val="S.10.01"/>
      <sheetName val="S.11.01"/>
      <sheetName val="S.12.01"/>
      <sheetName val="S.12.02"/>
      <sheetName val="S.13.01"/>
      <sheetName val="S.14.01"/>
      <sheetName val="S.15.01"/>
      <sheetName val="S.15.02"/>
      <sheetName val="S.16.01 (1)"/>
      <sheetName val="S.16.01 (2)"/>
      <sheetName val="S.16.01 (3)"/>
      <sheetName val="S.16.01 (4)"/>
      <sheetName val="S.17.01"/>
      <sheetName val="S.17.02"/>
      <sheetName val="S.18.01"/>
      <sheetName val="S.19.01 (1)"/>
      <sheetName val="S.19.01 (2)"/>
      <sheetName val="S.19.01 (3)"/>
      <sheetName val="S.19.01 (4)"/>
      <sheetName val="S.19.01 (5)"/>
      <sheetName val="S.19.01 PD"/>
      <sheetName val="S.20.01"/>
      <sheetName val="S.21.01"/>
      <sheetName val="S.21.02"/>
      <sheetName val="S.21.03"/>
      <sheetName val="S.22.01"/>
      <sheetName val="S.22.02"/>
      <sheetName val="S.22.03"/>
      <sheetName val="S.22.04"/>
      <sheetName val="S.22.05"/>
      <sheetName val="S.22.06"/>
      <sheetName val="S.23.01 Solo"/>
      <sheetName val="S.23.01 Group"/>
      <sheetName val="S.23.02"/>
      <sheetName val="S.23.03"/>
      <sheetName val="S.23.04"/>
      <sheetName val="S.24.01"/>
      <sheetName val="S.25.01"/>
      <sheetName val="S.25.02"/>
      <sheetName val="S.25.03"/>
      <sheetName val="S.26.01"/>
      <sheetName val="S.26.02"/>
      <sheetName val="S.26.03"/>
      <sheetName val="S.26.04"/>
      <sheetName val="S.26.05"/>
      <sheetName val="S.26.06"/>
      <sheetName val="S.26.07"/>
      <sheetName val="S.27.01"/>
      <sheetName val="S.28.01"/>
      <sheetName val="S.28.02"/>
      <sheetName val="S.29.01"/>
      <sheetName val="S.29.02"/>
      <sheetName val="S.29.03"/>
      <sheetName val="S.29.04"/>
      <sheetName val="S.30.01 Non-Life"/>
      <sheetName val="S.30.02 Non-Life"/>
      <sheetName val="S.30.01 Life"/>
      <sheetName val="S.30.02 Life"/>
      <sheetName val="S.30.03"/>
      <sheetName val="S.30.04"/>
      <sheetName val="S.31.01"/>
      <sheetName val="S.31.02 SPV"/>
      <sheetName val="S.31.02 SPV Info"/>
      <sheetName val="S.32.01"/>
      <sheetName val="S.33.01"/>
      <sheetName val="S.34.01"/>
      <sheetName val="S.35.01"/>
      <sheetName val="S.36.01"/>
      <sheetName val="S.36.02"/>
      <sheetName val="S.36.03"/>
      <sheetName val="S.36.04"/>
      <sheetName val="S.37.01"/>
      <sheetName val="S.38-41"/>
      <sheetName val="E.01.01"/>
      <sheetName val="E.02.01"/>
      <sheetName val="E.03.01"/>
      <sheetName val="DataController"/>
      <sheetName val="ST"/>
    </sheetNames>
    <sheetDataSet>
      <sheetData sheetId="0"/>
      <sheetData sheetId="1"/>
      <sheetData sheetId="2"/>
      <sheetData sheetId="3"/>
      <sheetData sheetId="4"/>
      <sheetData sheetId="5">
        <row r="6">
          <cell r="C6" t="str">
            <v>R0010</v>
          </cell>
        </row>
      </sheetData>
      <sheetData sheetId="6"/>
      <sheetData sheetId="7"/>
      <sheetData sheetId="8"/>
      <sheetData sheetId="9"/>
      <sheetData sheetId="10"/>
      <sheetData sheetId="11"/>
      <sheetData sheetId="12"/>
      <sheetData sheetId="13"/>
      <sheetData sheetId="14">
        <row r="8">
          <cell r="C8" t="str">
            <v>R0110</v>
          </cell>
        </row>
      </sheetData>
      <sheetData sheetId="15"/>
      <sheetData sheetId="16">
        <row r="9">
          <cell r="D9">
            <v>23245911657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8">
          <cell r="C8" t="str">
            <v>R0010</v>
          </cell>
          <cell r="D8">
            <v>0</v>
          </cell>
          <cell r="E8"/>
          <cell r="F8"/>
          <cell r="G8"/>
          <cell r="H8"/>
        </row>
        <row r="9">
          <cell r="C9" t="str">
            <v>R0020</v>
          </cell>
          <cell r="D9">
            <v>0</v>
          </cell>
          <cell r="E9"/>
          <cell r="F9"/>
          <cell r="G9"/>
          <cell r="H9"/>
        </row>
        <row r="10">
          <cell r="C10" t="str">
            <v>R0030</v>
          </cell>
          <cell r="D10">
            <v>0</v>
          </cell>
          <cell r="E10"/>
          <cell r="F10"/>
          <cell r="G10"/>
          <cell r="H10"/>
        </row>
        <row r="11">
          <cell r="C11" t="str">
            <v>R0040</v>
          </cell>
          <cell r="D11">
            <v>0</v>
          </cell>
          <cell r="E11"/>
          <cell r="F11"/>
          <cell r="G11"/>
          <cell r="H11"/>
        </row>
        <row r="12">
          <cell r="C12" t="str">
            <v>R0050</v>
          </cell>
          <cell r="D12">
            <v>0</v>
          </cell>
          <cell r="E12"/>
          <cell r="F12"/>
          <cell r="G12"/>
          <cell r="H12"/>
        </row>
        <row r="13">
          <cell r="C13" t="str">
            <v>R0060</v>
          </cell>
          <cell r="D13">
            <v>0</v>
          </cell>
          <cell r="E13"/>
          <cell r="F13"/>
          <cell r="G13"/>
          <cell r="H13"/>
        </row>
        <row r="14">
          <cell r="C14" t="str">
            <v>R0070</v>
          </cell>
          <cell r="D14">
            <v>0</v>
          </cell>
          <cell r="E14"/>
          <cell r="F14"/>
          <cell r="G14"/>
          <cell r="H14"/>
        </row>
        <row r="15">
          <cell r="C15" t="str">
            <v>R0080</v>
          </cell>
          <cell r="D15">
            <v>0</v>
          </cell>
          <cell r="E15"/>
          <cell r="F15"/>
          <cell r="G15"/>
          <cell r="H15"/>
        </row>
        <row r="16">
          <cell r="C16" t="str">
            <v>R0090</v>
          </cell>
          <cell r="D16">
            <v>0</v>
          </cell>
          <cell r="E16"/>
          <cell r="F16"/>
          <cell r="G16"/>
          <cell r="H16"/>
        </row>
        <row r="17">
          <cell r="C17" t="str">
            <v>R0100</v>
          </cell>
          <cell r="D17">
            <v>0</v>
          </cell>
          <cell r="E17"/>
          <cell r="F17"/>
          <cell r="G17"/>
          <cell r="H17"/>
        </row>
        <row r="18">
          <cell r="C18" t="str">
            <v>R0110</v>
          </cell>
          <cell r="D18">
            <v>0</v>
          </cell>
          <cell r="E18"/>
          <cell r="F18"/>
          <cell r="G18"/>
          <cell r="H18"/>
        </row>
        <row r="19">
          <cell r="C19" t="str">
            <v>R0120</v>
          </cell>
          <cell r="D19">
            <v>0</v>
          </cell>
          <cell r="E19"/>
          <cell r="F19"/>
          <cell r="G19"/>
          <cell r="H19"/>
        </row>
        <row r="20">
          <cell r="C20" t="str">
            <v>R0130</v>
          </cell>
          <cell r="D20">
            <v>0</v>
          </cell>
          <cell r="E20">
            <v>0</v>
          </cell>
          <cell r="F20"/>
          <cell r="G20"/>
          <cell r="H20"/>
        </row>
        <row r="21">
          <cell r="C21" t="str">
            <v>R0140</v>
          </cell>
          <cell r="D21">
            <v>0</v>
          </cell>
          <cell r="E21"/>
          <cell r="F21"/>
          <cell r="G21"/>
          <cell r="H21"/>
        </row>
        <row r="22">
          <cell r="C22" t="str">
            <v>R0150</v>
          </cell>
          <cell r="D22">
            <v>0</v>
          </cell>
          <cell r="E22"/>
          <cell r="F22"/>
          <cell r="G22"/>
          <cell r="H22"/>
        </row>
        <row r="23">
          <cell r="C23" t="str">
            <v>R0160</v>
          </cell>
          <cell r="D23">
            <v>0</v>
          </cell>
          <cell r="E23"/>
          <cell r="F23"/>
          <cell r="G23"/>
          <cell r="H23"/>
        </row>
        <row r="24">
          <cell r="C24" t="str">
            <v>R0170</v>
          </cell>
          <cell r="D24">
            <v>0</v>
          </cell>
          <cell r="E24"/>
          <cell r="F24"/>
          <cell r="G24"/>
          <cell r="H24"/>
        </row>
        <row r="25">
          <cell r="C25" t="str">
            <v>R0180</v>
          </cell>
          <cell r="D25">
            <v>0</v>
          </cell>
          <cell r="E25"/>
          <cell r="F25"/>
          <cell r="G25"/>
          <cell r="H25"/>
        </row>
        <row r="26">
          <cell r="C26" t="str">
            <v>R0190</v>
          </cell>
          <cell r="D26">
            <v>0</v>
          </cell>
          <cell r="E26"/>
          <cell r="F26"/>
          <cell r="G26"/>
          <cell r="H26"/>
        </row>
        <row r="27">
          <cell r="C27" t="str">
            <v>R0200</v>
          </cell>
          <cell r="D27">
            <v>0</v>
          </cell>
          <cell r="E27"/>
          <cell r="F27"/>
          <cell r="G27"/>
          <cell r="H27"/>
        </row>
        <row r="28">
          <cell r="C28" t="str">
            <v>R0210</v>
          </cell>
          <cell r="D28">
            <v>0</v>
          </cell>
          <cell r="E28"/>
          <cell r="F28"/>
          <cell r="G28"/>
          <cell r="H28"/>
        </row>
        <row r="29">
          <cell r="C29"/>
          <cell r="D29"/>
          <cell r="E29"/>
          <cell r="F29"/>
          <cell r="G29"/>
          <cell r="H29"/>
        </row>
        <row r="30">
          <cell r="D30"/>
          <cell r="E30"/>
          <cell r="F30"/>
          <cell r="G30"/>
          <cell r="H30"/>
        </row>
        <row r="31">
          <cell r="C31"/>
          <cell r="D31" t="str">
            <v>Total</v>
          </cell>
          <cell r="E31"/>
          <cell r="F31"/>
          <cell r="G31"/>
          <cell r="H31"/>
        </row>
        <row r="32">
          <cell r="C32"/>
          <cell r="D32" t="str">
            <v>C0010</v>
          </cell>
          <cell r="E32"/>
          <cell r="F32"/>
          <cell r="G32"/>
          <cell r="H32"/>
        </row>
        <row r="33">
          <cell r="C33" t="str">
            <v>R0220</v>
          </cell>
          <cell r="D33"/>
          <cell r="E33"/>
          <cell r="F33"/>
          <cell r="G33"/>
          <cell r="H33"/>
        </row>
        <row r="34">
          <cell r="C34"/>
          <cell r="D34"/>
          <cell r="E34"/>
          <cell r="F34"/>
          <cell r="G34"/>
          <cell r="H34"/>
        </row>
        <row r="35">
          <cell r="D35"/>
          <cell r="E35"/>
          <cell r="F35"/>
          <cell r="G35"/>
          <cell r="H35"/>
        </row>
        <row r="36">
          <cell r="C36"/>
          <cell r="D36" t="str">
            <v>Total</v>
          </cell>
          <cell r="E36" t="str">
            <v>Tier 1 — unrestricted</v>
          </cell>
          <cell r="F36" t="str">
            <v>Tier 1 — restricted</v>
          </cell>
          <cell r="G36" t="str">
            <v>Tier 2</v>
          </cell>
          <cell r="H36" t="str">
            <v>Tier 3</v>
          </cell>
        </row>
        <row r="37">
          <cell r="C37"/>
          <cell r="D37" t="str">
            <v>C0010</v>
          </cell>
          <cell r="E37" t="str">
            <v>C0020</v>
          </cell>
          <cell r="F37" t="str">
            <v>C0030</v>
          </cell>
          <cell r="G37" t="str">
            <v>C0040</v>
          </cell>
          <cell r="H37" t="str">
            <v>C0050</v>
          </cell>
        </row>
        <row r="38">
          <cell r="C38" t="str">
            <v>R0230</v>
          </cell>
          <cell r="D38">
            <v>0</v>
          </cell>
          <cell r="E38"/>
          <cell r="F38"/>
          <cell r="G38"/>
          <cell r="H38"/>
        </row>
        <row r="39">
          <cell r="C39" t="str">
            <v>R0240</v>
          </cell>
          <cell r="D39">
            <v>0</v>
          </cell>
          <cell r="E39"/>
          <cell r="F39"/>
          <cell r="G39"/>
          <cell r="H39"/>
        </row>
        <row r="40">
          <cell r="C40" t="str">
            <v>R0250</v>
          </cell>
          <cell r="D40">
            <v>0</v>
          </cell>
          <cell r="E40"/>
          <cell r="F40"/>
          <cell r="G40"/>
          <cell r="H40"/>
        </row>
        <row r="41">
          <cell r="C41" t="str">
            <v>R0260</v>
          </cell>
          <cell r="D41">
            <v>0</v>
          </cell>
          <cell r="E41"/>
          <cell r="F41"/>
          <cell r="G41"/>
          <cell r="H41"/>
        </row>
        <row r="42">
          <cell r="C42" t="str">
            <v>R0270</v>
          </cell>
          <cell r="D42">
            <v>0</v>
          </cell>
          <cell r="E42">
            <v>0</v>
          </cell>
          <cell r="F42">
            <v>0</v>
          </cell>
          <cell r="G42">
            <v>0</v>
          </cell>
          <cell r="H42">
            <v>0</v>
          </cell>
        </row>
        <row r="43">
          <cell r="C43" t="str">
            <v>R0280</v>
          </cell>
          <cell r="D43">
            <v>0</v>
          </cell>
          <cell r="E43">
            <v>0</v>
          </cell>
          <cell r="F43">
            <v>0</v>
          </cell>
          <cell r="G43">
            <v>0</v>
          </cell>
          <cell r="H43">
            <v>0</v>
          </cell>
        </row>
        <row r="44">
          <cell r="C44"/>
          <cell r="D44"/>
          <cell r="E44"/>
          <cell r="F44"/>
          <cell r="G44"/>
          <cell r="H44"/>
        </row>
        <row r="45">
          <cell r="C45"/>
          <cell r="D45"/>
          <cell r="E45"/>
          <cell r="F45"/>
          <cell r="G45"/>
          <cell r="H45"/>
        </row>
        <row r="46">
          <cell r="C46"/>
        </row>
        <row r="47">
          <cell r="C47"/>
          <cell r="D47" t="str">
            <v>Total</v>
          </cell>
          <cell r="E47" t="str">
            <v>Tier 1 — unrestricted</v>
          </cell>
          <cell r="F47" t="str">
            <v>Tier 1 — restricted</v>
          </cell>
          <cell r="G47" t="str">
            <v>Tier 2</v>
          </cell>
          <cell r="H47" t="str">
            <v>Tier 3</v>
          </cell>
        </row>
        <row r="48">
          <cell r="C48"/>
          <cell r="D48" t="str">
            <v>C0010</v>
          </cell>
          <cell r="E48" t="str">
            <v>C0020</v>
          </cell>
          <cell r="F48" t="str">
            <v>C0030</v>
          </cell>
          <cell r="G48" t="str">
            <v>C0040</v>
          </cell>
          <cell r="H48" t="str">
            <v>C0050</v>
          </cell>
        </row>
        <row r="49">
          <cell r="C49" t="str">
            <v>R0290</v>
          </cell>
          <cell r="D49">
            <v>0</v>
          </cell>
          <cell r="E49">
            <v>0</v>
          </cell>
          <cell r="F49">
            <v>0</v>
          </cell>
          <cell r="G49">
            <v>0</v>
          </cell>
          <cell r="H49">
            <v>0</v>
          </cell>
        </row>
        <row r="50">
          <cell r="C50"/>
          <cell r="D50"/>
          <cell r="E50"/>
          <cell r="F50"/>
          <cell r="G50"/>
          <cell r="H50"/>
        </row>
        <row r="51">
          <cell r="C51"/>
        </row>
        <row r="52">
          <cell r="C52"/>
          <cell r="D52" t="str">
            <v>Total</v>
          </cell>
          <cell r="E52" t="str">
            <v>Tier 1 — unrestricted</v>
          </cell>
          <cell r="F52" t="str">
            <v>Tier 1 — restricted</v>
          </cell>
          <cell r="G52" t="str">
            <v>Tier 2</v>
          </cell>
          <cell r="H52" t="str">
            <v>Tier 3</v>
          </cell>
        </row>
        <row r="53">
          <cell r="C53"/>
          <cell r="D53" t="str">
            <v>C0010</v>
          </cell>
          <cell r="E53" t="str">
            <v>C0020</v>
          </cell>
          <cell r="F53" t="str">
            <v>C0030</v>
          </cell>
          <cell r="G53" t="str">
            <v>C0040</v>
          </cell>
          <cell r="H53" t="str">
            <v>C0050</v>
          </cell>
        </row>
        <row r="54">
          <cell r="C54" t="str">
            <v>R0300</v>
          </cell>
          <cell r="D54">
            <v>0</v>
          </cell>
          <cell r="E54"/>
          <cell r="F54"/>
          <cell r="G54"/>
          <cell r="H54"/>
        </row>
        <row r="55">
          <cell r="C55" t="str">
            <v>R0310</v>
          </cell>
          <cell r="D55">
            <v>0</v>
          </cell>
          <cell r="E55"/>
          <cell r="F55"/>
          <cell r="G55"/>
          <cell r="H55"/>
        </row>
        <row r="56">
          <cell r="C56" t="str">
            <v>R0320</v>
          </cell>
          <cell r="D56">
            <v>0</v>
          </cell>
          <cell r="E56"/>
          <cell r="F56"/>
          <cell r="G56"/>
          <cell r="H56"/>
        </row>
        <row r="57">
          <cell r="C57" t="str">
            <v>R0330</v>
          </cell>
          <cell r="D57">
            <v>0</v>
          </cell>
          <cell r="E57"/>
          <cell r="F57"/>
          <cell r="G57"/>
          <cell r="H57"/>
        </row>
        <row r="58">
          <cell r="C58" t="str">
            <v>R0340</v>
          </cell>
          <cell r="D58">
            <v>0</v>
          </cell>
          <cell r="E58"/>
          <cell r="F58"/>
          <cell r="G58"/>
          <cell r="H58"/>
        </row>
        <row r="59">
          <cell r="C59" t="str">
            <v>R0350</v>
          </cell>
          <cell r="D59">
            <v>0</v>
          </cell>
          <cell r="E59"/>
          <cell r="F59"/>
          <cell r="G59"/>
          <cell r="H59"/>
        </row>
        <row r="60">
          <cell r="C60" t="str">
            <v>R0360</v>
          </cell>
          <cell r="D60">
            <v>0</v>
          </cell>
          <cell r="E60"/>
          <cell r="F60"/>
          <cell r="G60"/>
          <cell r="H60"/>
        </row>
        <row r="61">
          <cell r="C61" t="str">
            <v>R0370</v>
          </cell>
          <cell r="D61">
            <v>0</v>
          </cell>
          <cell r="E61"/>
          <cell r="F61"/>
          <cell r="G61"/>
          <cell r="H61"/>
        </row>
        <row r="62">
          <cell r="C62" t="str">
            <v>R0380</v>
          </cell>
          <cell r="D62">
            <v>0</v>
          </cell>
          <cell r="E62"/>
          <cell r="F62"/>
          <cell r="G62"/>
          <cell r="H62"/>
        </row>
        <row r="63">
          <cell r="C63" t="str">
            <v>R0390</v>
          </cell>
          <cell r="D63">
            <v>0</v>
          </cell>
          <cell r="E63"/>
          <cell r="F63"/>
          <cell r="G63"/>
          <cell r="H63"/>
        </row>
        <row r="64">
          <cell r="C64" t="str">
            <v>R0400</v>
          </cell>
          <cell r="D64">
            <v>0</v>
          </cell>
          <cell r="E64"/>
          <cell r="F64"/>
          <cell r="G64">
            <v>0</v>
          </cell>
          <cell r="H64">
            <v>0</v>
          </cell>
        </row>
        <row r="65">
          <cell r="C65"/>
          <cell r="D65"/>
          <cell r="E65"/>
          <cell r="F65"/>
          <cell r="G65"/>
          <cell r="H65"/>
        </row>
        <row r="66">
          <cell r="C66"/>
          <cell r="D66"/>
          <cell r="E66"/>
          <cell r="F66"/>
          <cell r="G66"/>
          <cell r="H66"/>
        </row>
        <row r="67">
          <cell r="C67"/>
          <cell r="D67" t="str">
            <v>Total</v>
          </cell>
          <cell r="E67" t="str">
            <v>Tier 1 — unrestricted</v>
          </cell>
          <cell r="F67" t="str">
            <v>Tier 1 — restricted</v>
          </cell>
          <cell r="G67" t="str">
            <v>Tier 2</v>
          </cell>
          <cell r="H67" t="str">
            <v>Tier 3</v>
          </cell>
        </row>
        <row r="68">
          <cell r="C68"/>
          <cell r="D68" t="str">
            <v>C0010</v>
          </cell>
          <cell r="E68" t="str">
            <v>C0020</v>
          </cell>
          <cell r="F68" t="str">
            <v>C0030</v>
          </cell>
          <cell r="G68" t="str">
            <v>C0040</v>
          </cell>
          <cell r="H68" t="str">
            <v>C0050</v>
          </cell>
        </row>
        <row r="69">
          <cell r="C69" t="str">
            <v>R0410</v>
          </cell>
          <cell r="D69">
            <v>0</v>
          </cell>
          <cell r="E69"/>
          <cell r="F69"/>
          <cell r="G69"/>
          <cell r="H69"/>
        </row>
        <row r="70">
          <cell r="C70" t="str">
            <v>R0420</v>
          </cell>
          <cell r="D70">
            <v>0</v>
          </cell>
          <cell r="E70"/>
          <cell r="F70"/>
          <cell r="G70"/>
          <cell r="H70"/>
        </row>
        <row r="71">
          <cell r="C71" t="str">
            <v>R0430</v>
          </cell>
          <cell r="D71">
            <v>0</v>
          </cell>
          <cell r="E71"/>
          <cell r="F71"/>
          <cell r="G71"/>
          <cell r="H71"/>
        </row>
        <row r="72">
          <cell r="C72" t="str">
            <v>R0440</v>
          </cell>
          <cell r="D72">
            <v>0</v>
          </cell>
          <cell r="E72">
            <v>0</v>
          </cell>
          <cell r="F72">
            <v>0</v>
          </cell>
          <cell r="G72">
            <v>0</v>
          </cell>
          <cell r="H72">
            <v>0</v>
          </cell>
        </row>
        <row r="73">
          <cell r="C73"/>
          <cell r="D73"/>
          <cell r="E73"/>
          <cell r="F73"/>
          <cell r="G73"/>
          <cell r="H73"/>
        </row>
        <row r="74">
          <cell r="C74"/>
          <cell r="D74"/>
          <cell r="E74"/>
          <cell r="F74"/>
          <cell r="G74"/>
          <cell r="H74"/>
        </row>
        <row r="75">
          <cell r="C75"/>
          <cell r="D75" t="str">
            <v>Total</v>
          </cell>
          <cell r="E75" t="str">
            <v>Tier 1 — unrestricted</v>
          </cell>
          <cell r="F75" t="str">
            <v>Tier 1 — restricted</v>
          </cell>
          <cell r="G75" t="str">
            <v>Tier 2</v>
          </cell>
          <cell r="H75" t="str">
            <v>Tier 3</v>
          </cell>
        </row>
        <row r="76">
          <cell r="C76"/>
          <cell r="D76" t="str">
            <v>C0010</v>
          </cell>
          <cell r="E76" t="str">
            <v>C0020</v>
          </cell>
          <cell r="F76" t="str">
            <v>C0030</v>
          </cell>
          <cell r="G76" t="str">
            <v>C0040</v>
          </cell>
          <cell r="H76" t="str">
            <v>C0050</v>
          </cell>
        </row>
        <row r="77">
          <cell r="C77" t="str">
            <v>R0450</v>
          </cell>
          <cell r="D77">
            <v>0</v>
          </cell>
          <cell r="E77"/>
          <cell r="F77"/>
          <cell r="G77"/>
          <cell r="H77"/>
        </row>
        <row r="78">
          <cell r="C78" t="str">
            <v>R0460</v>
          </cell>
          <cell r="D78">
            <v>0</v>
          </cell>
          <cell r="E78"/>
          <cell r="F78"/>
          <cell r="G78"/>
          <cell r="H78"/>
        </row>
        <row r="79">
          <cell r="C79"/>
          <cell r="D79"/>
          <cell r="E79"/>
          <cell r="F79"/>
          <cell r="G79"/>
          <cell r="H79"/>
        </row>
        <row r="80">
          <cell r="C80"/>
          <cell r="D80" t="str">
            <v>C0010</v>
          </cell>
          <cell r="E80" t="str">
            <v>C0020</v>
          </cell>
          <cell r="F80" t="str">
            <v>C0030</v>
          </cell>
          <cell r="G80" t="str">
            <v>C0040</v>
          </cell>
          <cell r="H80" t="str">
            <v>C0050</v>
          </cell>
        </row>
        <row r="81">
          <cell r="C81" t="str">
            <v>R0520</v>
          </cell>
          <cell r="D81">
            <v>0</v>
          </cell>
          <cell r="E81">
            <v>0</v>
          </cell>
          <cell r="F81">
            <v>0</v>
          </cell>
          <cell r="G81">
            <v>0</v>
          </cell>
          <cell r="H81">
            <v>0</v>
          </cell>
        </row>
        <row r="82">
          <cell r="C82" t="str">
            <v>R0530</v>
          </cell>
          <cell r="D82">
            <v>0</v>
          </cell>
          <cell r="E82">
            <v>0</v>
          </cell>
          <cell r="F82">
            <v>0</v>
          </cell>
          <cell r="G82">
            <v>0</v>
          </cell>
          <cell r="H82"/>
        </row>
        <row r="83">
          <cell r="C83" t="str">
            <v>R0560</v>
          </cell>
          <cell r="D83">
            <v>0</v>
          </cell>
          <cell r="E83">
            <v>0</v>
          </cell>
          <cell r="F83">
            <v>0</v>
          </cell>
          <cell r="G83">
            <v>0</v>
          </cell>
          <cell r="H83">
            <v>0</v>
          </cell>
        </row>
        <row r="84">
          <cell r="C84" t="str">
            <v>R0570</v>
          </cell>
          <cell r="D84">
            <v>0</v>
          </cell>
          <cell r="E84">
            <v>0</v>
          </cell>
          <cell r="F84">
            <v>0</v>
          </cell>
          <cell r="G84">
            <v>0</v>
          </cell>
          <cell r="H84"/>
        </row>
        <row r="85">
          <cell r="C85"/>
          <cell r="D85"/>
          <cell r="E85"/>
          <cell r="F85"/>
          <cell r="G85"/>
          <cell r="H85"/>
        </row>
        <row r="86">
          <cell r="C86"/>
          <cell r="D86"/>
          <cell r="E86"/>
          <cell r="F86"/>
          <cell r="G86"/>
          <cell r="H86"/>
        </row>
        <row r="87">
          <cell r="C87"/>
          <cell r="D87" t="str">
            <v>C0010</v>
          </cell>
          <cell r="E87"/>
          <cell r="F87"/>
          <cell r="G87"/>
          <cell r="H87"/>
        </row>
        <row r="88">
          <cell r="C88" t="str">
            <v>R0590</v>
          </cell>
          <cell r="D88"/>
          <cell r="E88">
            <v>14230055626.625299</v>
          </cell>
          <cell r="F88" t="str">
            <v>NOT OK</v>
          </cell>
          <cell r="G88"/>
          <cell r="H88"/>
        </row>
        <row r="89">
          <cell r="C89" t="str">
            <v>R0610</v>
          </cell>
          <cell r="D89"/>
          <cell r="E89">
            <v>0</v>
          </cell>
          <cell r="F89" t="str">
            <v>OK</v>
          </cell>
          <cell r="G89"/>
          <cell r="H89"/>
        </row>
        <row r="90">
          <cell r="C90" t="str">
            <v>R0630</v>
          </cell>
          <cell r="D90">
            <v>0</v>
          </cell>
          <cell r="E90"/>
          <cell r="F90"/>
          <cell r="G90"/>
          <cell r="H90"/>
        </row>
        <row r="91">
          <cell r="C91" t="str">
            <v>R0650</v>
          </cell>
          <cell r="D91">
            <v>0</v>
          </cell>
          <cell r="E91"/>
          <cell r="F91"/>
          <cell r="G91"/>
          <cell r="H91"/>
        </row>
        <row r="92">
          <cell r="C92"/>
          <cell r="D92"/>
          <cell r="E92"/>
          <cell r="F92"/>
          <cell r="G92"/>
          <cell r="H92"/>
        </row>
        <row r="93">
          <cell r="C93"/>
          <cell r="D93"/>
          <cell r="E93"/>
          <cell r="F93"/>
          <cell r="G93"/>
          <cell r="H93"/>
        </row>
        <row r="94">
          <cell r="C94"/>
          <cell r="D94"/>
          <cell r="E94"/>
          <cell r="F94"/>
          <cell r="G94"/>
          <cell r="H94"/>
        </row>
        <row r="95">
          <cell r="C95"/>
          <cell r="D95" t="str">
            <v>Total</v>
          </cell>
          <cell r="E95" t="str">
            <v>Tier 1 — unrestricted</v>
          </cell>
          <cell r="F95" t="str">
            <v>Tier 1 — restricted</v>
          </cell>
          <cell r="G95" t="str">
            <v>Tier 2</v>
          </cell>
          <cell r="H95" t="str">
            <v>Tier 3</v>
          </cell>
        </row>
        <row r="96">
          <cell r="C96"/>
          <cell r="D96" t="str">
            <v>C0010</v>
          </cell>
          <cell r="E96" t="str">
            <v>C0020</v>
          </cell>
          <cell r="F96" t="str">
            <v>C0030</v>
          </cell>
          <cell r="G96" t="str">
            <v>C0040</v>
          </cell>
          <cell r="H96" t="str">
            <v>C0050</v>
          </cell>
        </row>
        <row r="97">
          <cell r="C97" t="str">
            <v>R0660</v>
          </cell>
          <cell r="D97">
            <v>0</v>
          </cell>
          <cell r="E97">
            <v>0</v>
          </cell>
          <cell r="F97">
            <v>0</v>
          </cell>
          <cell r="G97">
            <v>0</v>
          </cell>
          <cell r="H97">
            <v>0</v>
          </cell>
        </row>
        <row r="98">
          <cell r="C98"/>
          <cell r="D98"/>
          <cell r="E98"/>
          <cell r="F98"/>
          <cell r="G98"/>
          <cell r="H98"/>
        </row>
        <row r="99">
          <cell r="C99"/>
          <cell r="D99" t="str">
            <v>C0010</v>
          </cell>
          <cell r="E99"/>
          <cell r="F99"/>
          <cell r="G99"/>
          <cell r="H99"/>
        </row>
        <row r="100">
          <cell r="C100" t="str">
            <v>R0670</v>
          </cell>
          <cell r="D100"/>
          <cell r="E100">
            <v>0</v>
          </cell>
          <cell r="F100" t="str">
            <v>OK</v>
          </cell>
          <cell r="G100"/>
          <cell r="H100"/>
        </row>
        <row r="101">
          <cell r="C101" t="str">
            <v>R0680</v>
          </cell>
          <cell r="D101"/>
          <cell r="E101">
            <v>14230055626.625299</v>
          </cell>
          <cell r="F101" t="str">
            <v>NOT OK</v>
          </cell>
          <cell r="G101"/>
          <cell r="H101"/>
        </row>
        <row r="102">
          <cell r="C102" t="str">
            <v>R0690</v>
          </cell>
          <cell r="D102">
            <v>0</v>
          </cell>
          <cell r="E102"/>
          <cell r="F102"/>
          <cell r="G102"/>
          <cell r="H102"/>
        </row>
        <row r="103">
          <cell r="C103"/>
          <cell r="D103"/>
          <cell r="E103"/>
          <cell r="F103"/>
          <cell r="G103"/>
          <cell r="H103"/>
        </row>
        <row r="104">
          <cell r="C104"/>
          <cell r="D104"/>
          <cell r="E104"/>
          <cell r="F104"/>
          <cell r="G104"/>
          <cell r="H104"/>
        </row>
        <row r="105">
          <cell r="C105"/>
          <cell r="D105" t="str">
            <v>C0060</v>
          </cell>
          <cell r="E105"/>
          <cell r="F105"/>
          <cell r="G105"/>
          <cell r="H105"/>
        </row>
        <row r="106">
          <cell r="C106" t="str">
            <v>R0700</v>
          </cell>
          <cell r="D106"/>
          <cell r="E106">
            <v>25772052412.268951</v>
          </cell>
          <cell r="F106" t="str">
            <v>OK</v>
          </cell>
          <cell r="G106"/>
          <cell r="H106"/>
        </row>
        <row r="107">
          <cell r="C107" t="str">
            <v>R0710</v>
          </cell>
          <cell r="D107"/>
          <cell r="E107">
            <v>1442080547</v>
          </cell>
          <cell r="F107" t="str">
            <v>NOT OK</v>
          </cell>
          <cell r="G107"/>
          <cell r="H107"/>
        </row>
        <row r="108">
          <cell r="C108" t="str">
            <v>R0720</v>
          </cell>
          <cell r="D108"/>
          <cell r="E108"/>
          <cell r="F108"/>
          <cell r="G108"/>
          <cell r="H108"/>
        </row>
        <row r="109">
          <cell r="C109" t="str">
            <v>R0730</v>
          </cell>
          <cell r="D109">
            <v>0</v>
          </cell>
          <cell r="E109"/>
          <cell r="F109"/>
          <cell r="G109"/>
          <cell r="H109"/>
        </row>
        <row r="110">
          <cell r="C110" t="str">
            <v>R0740</v>
          </cell>
          <cell r="D110"/>
          <cell r="E110"/>
          <cell r="F110"/>
          <cell r="G110"/>
          <cell r="H110"/>
        </row>
        <row r="111">
          <cell r="C111" t="str">
            <v>R0750</v>
          </cell>
          <cell r="D111"/>
          <cell r="E111"/>
          <cell r="F111"/>
          <cell r="G111"/>
          <cell r="H111"/>
        </row>
        <row r="112">
          <cell r="C112" t="str">
            <v>R0760</v>
          </cell>
          <cell r="D112">
            <v>0</v>
          </cell>
          <cell r="E112"/>
          <cell r="F112" t="str">
            <v xml:space="preserve"> </v>
          </cell>
          <cell r="G112"/>
          <cell r="H112"/>
        </row>
        <row r="113">
          <cell r="C113"/>
          <cell r="D113"/>
          <cell r="E113"/>
          <cell r="F113"/>
          <cell r="G113"/>
          <cell r="H113"/>
        </row>
        <row r="114">
          <cell r="C114"/>
          <cell r="D114" t="str">
            <v>C0060</v>
          </cell>
          <cell r="E114"/>
          <cell r="F114"/>
          <cell r="G114"/>
          <cell r="H114"/>
        </row>
        <row r="115">
          <cell r="C115" t="str">
            <v>R0770</v>
          </cell>
          <cell r="D115"/>
          <cell r="E115"/>
          <cell r="F115"/>
          <cell r="G115"/>
          <cell r="H115"/>
        </row>
        <row r="116">
          <cell r="C116" t="str">
            <v>R0780</v>
          </cell>
          <cell r="D116"/>
          <cell r="E116"/>
          <cell r="F116"/>
          <cell r="G116"/>
          <cell r="H116"/>
        </row>
        <row r="117">
          <cell r="C117" t="str">
            <v>R0790</v>
          </cell>
          <cell r="D117">
            <v>0</v>
          </cell>
          <cell r="E117"/>
          <cell r="F117"/>
          <cell r="G117"/>
          <cell r="H117"/>
        </row>
        <row r="118">
          <cell r="C118"/>
          <cell r="D118"/>
          <cell r="E118"/>
          <cell r="F118"/>
          <cell r="G118"/>
          <cell r="H118"/>
        </row>
        <row r="119">
          <cell r="C119"/>
          <cell r="D119"/>
          <cell r="E119"/>
          <cell r="F119"/>
          <cell r="G119"/>
          <cell r="H119"/>
        </row>
        <row r="120">
          <cell r="C120"/>
          <cell r="D120"/>
          <cell r="E120"/>
          <cell r="F120"/>
          <cell r="G120"/>
          <cell r="H120"/>
        </row>
      </sheetData>
      <sheetData sheetId="59"/>
      <sheetData sheetId="60"/>
      <sheetData sheetId="61"/>
      <sheetData sheetId="62"/>
      <sheetData sheetId="63">
        <row r="8">
          <cell r="C8" t="str">
            <v>R0010</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7">
          <cell r="B7" t="str">
            <v>C0010</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6"/>
  <sheetViews>
    <sheetView topLeftCell="A4"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550</v>
      </c>
    </row>
    <row r="5" spans="2:4">
      <c r="B5" t="s">
        <v>596</v>
      </c>
    </row>
    <row r="7" spans="2:4" ht="23.45" customHeight="1">
      <c r="B7" s="10" t="s">
        <v>584</v>
      </c>
      <c r="C7" s="11"/>
    </row>
    <row r="8" spans="2:4" ht="23.45" customHeight="1">
      <c r="B8" s="12" t="s">
        <v>585</v>
      </c>
      <c r="C8" s="11"/>
    </row>
    <row r="9" spans="2:4" ht="46.9" customHeight="1" thickBot="1">
      <c r="B9" s="15" t="s">
        <v>586</v>
      </c>
      <c r="C9" s="16"/>
      <c r="D9" t="s">
        <v>597</v>
      </c>
    </row>
    <row r="10" spans="2:4" ht="70.900000000000006" customHeight="1" thickBot="1">
      <c r="B10" s="17" t="s">
        <v>555</v>
      </c>
      <c r="C10" s="17" t="s">
        <v>587</v>
      </c>
      <c r="D10" s="1">
        <v>1</v>
      </c>
    </row>
    <row r="11" spans="2:4" ht="70.900000000000006" customHeight="1" thickBot="1">
      <c r="B11" s="17" t="s">
        <v>557</v>
      </c>
      <c r="C11" s="17" t="s">
        <v>588</v>
      </c>
      <c r="D11" s="1">
        <v>1</v>
      </c>
    </row>
    <row r="12" spans="2:4" ht="70.900000000000006" customHeight="1" thickBot="1">
      <c r="B12" s="17" t="s">
        <v>559</v>
      </c>
      <c r="C12" s="17" t="s">
        <v>589</v>
      </c>
      <c r="D12" s="1">
        <v>1</v>
      </c>
    </row>
    <row r="13" spans="2:4" ht="70.900000000000006" customHeight="1" thickBot="1">
      <c r="B13" s="17" t="s">
        <v>561</v>
      </c>
      <c r="C13" s="17" t="s">
        <v>590</v>
      </c>
      <c r="D13" s="1">
        <v>1</v>
      </c>
    </row>
    <row r="14" spans="2:4" ht="70.900000000000006" customHeight="1" thickBot="1">
      <c r="B14" s="17" t="s">
        <v>563</v>
      </c>
      <c r="C14" s="17" t="s">
        <v>591</v>
      </c>
      <c r="D14" s="1" t="s">
        <v>583</v>
      </c>
    </row>
    <row r="15" spans="2:4" ht="70.900000000000006" customHeight="1" thickBot="1">
      <c r="B15" s="17" t="s">
        <v>565</v>
      </c>
      <c r="C15" s="17" t="s">
        <v>592</v>
      </c>
      <c r="D15" s="1">
        <v>1</v>
      </c>
    </row>
    <row r="16" spans="2:4" ht="70.900000000000006" customHeight="1" thickBot="1">
      <c r="B16" s="17" t="s">
        <v>567</v>
      </c>
      <c r="C16" s="17" t="s">
        <v>593</v>
      </c>
      <c r="D16" s="1">
        <v>1</v>
      </c>
    </row>
    <row r="17" spans="2:4" ht="70.900000000000006" customHeight="1" thickBot="1">
      <c r="B17" s="17" t="s">
        <v>569</v>
      </c>
      <c r="C17" s="17" t="s">
        <v>594</v>
      </c>
      <c r="D17" s="1" t="s">
        <v>583</v>
      </c>
    </row>
    <row r="18" spans="2:4" ht="70.900000000000006" customHeight="1" thickBot="1">
      <c r="B18" s="17" t="s">
        <v>571</v>
      </c>
      <c r="C18" s="17" t="s">
        <v>595</v>
      </c>
      <c r="D18" s="1" t="s">
        <v>583</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
  <sheetViews>
    <sheetView showGridLines="0" workbookViewId="0">
      <selection activeCell="A19" sqref="A19"/>
    </sheetView>
  </sheetViews>
  <sheetFormatPr defaultRowHeight="15"/>
  <cols>
    <col min="1" max="1" width="74" bestFit="1" customWidth="1"/>
    <col min="3" max="7" width="12" customWidth="1"/>
  </cols>
  <sheetData>
    <row r="1" spans="1:7" ht="21">
      <c r="A1" s="2" t="s">
        <v>327</v>
      </c>
      <c r="C1" s="101" t="s">
        <v>600</v>
      </c>
    </row>
    <row r="2" spans="1:7" ht="18.75" thickBot="1">
      <c r="A2" s="2" t="s">
        <v>315</v>
      </c>
    </row>
    <row r="3" spans="1:7" ht="96" customHeight="1"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5"/>
  <sheetViews>
    <sheetView showGridLines="0" zoomScale="80" zoomScaleNormal="80" workbookViewId="0">
      <selection activeCell="C6" sqref="C6"/>
    </sheetView>
  </sheetViews>
  <sheetFormatPr defaultRowHeight="15"/>
  <cols>
    <col min="1" max="1" width="86.7109375" customWidth="1"/>
    <col min="3" max="3" width="14.42578125" bestFit="1" customWidth="1"/>
    <col min="4" max="4" width="19.7109375" bestFit="1" customWidth="1"/>
    <col min="5" max="5" width="17.5703125" bestFit="1" customWidth="1"/>
    <col min="7" max="7" width="10.42578125" bestFit="1" customWidth="1"/>
  </cols>
  <sheetData>
    <row r="1" spans="1:9" ht="25.9" customHeight="1">
      <c r="A1" s="2" t="s">
        <v>328</v>
      </c>
      <c r="C1" s="22">
        <v>1</v>
      </c>
      <c r="D1" s="22">
        <v>2</v>
      </c>
      <c r="E1" s="22">
        <v>3</v>
      </c>
      <c r="F1" s="22">
        <v>4</v>
      </c>
      <c r="G1" s="22">
        <v>5</v>
      </c>
    </row>
    <row r="2" spans="1:9" ht="25.9" customHeight="1" thickBot="1">
      <c r="A2" s="2" t="s">
        <v>329</v>
      </c>
      <c r="I2" s="102" t="s">
        <v>599</v>
      </c>
    </row>
    <row r="3" spans="1:9" ht="25.9" customHeight="1" thickBot="1">
      <c r="A3" s="3"/>
      <c r="B3" s="3"/>
      <c r="C3" s="4" t="s">
        <v>188</v>
      </c>
      <c r="D3" s="4" t="s">
        <v>330</v>
      </c>
      <c r="E3" s="4" t="s">
        <v>331</v>
      </c>
      <c r="F3" s="4" t="s">
        <v>332</v>
      </c>
      <c r="G3" s="4" t="s">
        <v>333</v>
      </c>
    </row>
    <row r="4" spans="1:9" ht="25.9" customHeight="1" thickBot="1">
      <c r="A4" s="3"/>
      <c r="B4" s="3"/>
      <c r="C4" s="4" t="s">
        <v>2</v>
      </c>
      <c r="D4" s="4" t="s">
        <v>161</v>
      </c>
      <c r="E4" s="4" t="s">
        <v>162</v>
      </c>
      <c r="F4" s="4" t="s">
        <v>163</v>
      </c>
      <c r="G4" s="4" t="s">
        <v>164</v>
      </c>
    </row>
    <row r="5" spans="1:9" ht="25.9" customHeight="1" thickBot="1">
      <c r="A5" s="5" t="s">
        <v>334</v>
      </c>
      <c r="B5" s="3"/>
      <c r="C5" s="58"/>
      <c r="D5" s="58"/>
      <c r="E5" s="58"/>
      <c r="F5" s="58"/>
      <c r="G5" s="58"/>
    </row>
    <row r="6" spans="1:9" ht="25.9" customHeight="1" thickBot="1">
      <c r="A6" s="6" t="s">
        <v>335</v>
      </c>
      <c r="B6" s="5" t="s">
        <v>242</v>
      </c>
      <c r="C6" s="23" t="e">
        <f>VLOOKUP($B6,#REF!,C$1+1,FALSE)/1000</f>
        <v>#REF!</v>
      </c>
      <c r="D6" s="23" t="e">
        <f>VLOOKUP($B6,#REF!,D$1+1,FALSE)/1000</f>
        <v>#REF!</v>
      </c>
      <c r="E6" s="58"/>
      <c r="F6" s="23" t="e">
        <f>VLOOKUP($B6,#REF!,F$1+1,FALSE)/1000</f>
        <v>#REF!</v>
      </c>
      <c r="G6" s="58"/>
    </row>
    <row r="7" spans="1:9" ht="25.9" customHeight="1" thickBot="1">
      <c r="A7" s="6" t="s">
        <v>336</v>
      </c>
      <c r="B7" s="5" t="s">
        <v>4</v>
      </c>
      <c r="C7" s="23" t="e">
        <f>VLOOKUP($B7,#REF!,C$1+1,FALSE)/1000</f>
        <v>#REF!</v>
      </c>
      <c r="D7" s="23" t="e">
        <f>VLOOKUP($B7,#REF!,D$1+1,FALSE)/1000</f>
        <v>#REF!</v>
      </c>
      <c r="E7" s="58"/>
      <c r="F7" s="23" t="e">
        <f>VLOOKUP($B7,#REF!,F$1+1,FALSE)/1000</f>
        <v>#REF!</v>
      </c>
      <c r="G7" s="58"/>
    </row>
    <row r="8" spans="1:9" ht="25.9" customHeight="1" thickBot="1">
      <c r="A8" s="6" t="s">
        <v>337</v>
      </c>
      <c r="B8" s="5" t="s">
        <v>6</v>
      </c>
      <c r="C8" s="23" t="e">
        <f>VLOOKUP($B8,#REF!,C$1+1,FALSE)/1000</f>
        <v>#REF!</v>
      </c>
      <c r="D8" s="23" t="e">
        <f>VLOOKUP($B8,#REF!,D$1+1,FALSE)/1000</f>
        <v>#REF!</v>
      </c>
      <c r="E8" s="58"/>
      <c r="F8" s="23" t="e">
        <f>VLOOKUP($B8,#REF!,F$1+1,FALSE)/1000</f>
        <v>#REF!</v>
      </c>
      <c r="G8" s="58"/>
    </row>
    <row r="9" spans="1:9" ht="25.9" customHeight="1" thickBot="1">
      <c r="A9" s="6" t="s">
        <v>338</v>
      </c>
      <c r="B9" s="5" t="s">
        <v>8</v>
      </c>
      <c r="C9" s="23" t="e">
        <f>VLOOKUP($B9,#REF!,C$1+1,FALSE)/1000</f>
        <v>#REF!</v>
      </c>
      <c r="D9" s="58"/>
      <c r="E9" s="23" t="e">
        <f>VLOOKUP($B9,#REF!,E$1+1,FALSE)/1000</f>
        <v>#REF!</v>
      </c>
      <c r="F9" s="23" t="e">
        <f>VLOOKUP($B9,#REF!,F$1+1,FALSE)/1000</f>
        <v>#REF!</v>
      </c>
      <c r="G9" s="23" t="e">
        <f>VLOOKUP($B9,#REF!,G$1+1,FALSE)/1000</f>
        <v>#REF!</v>
      </c>
    </row>
    <row r="10" spans="1:9" ht="25.9" customHeight="1" thickBot="1">
      <c r="A10" s="6" t="s">
        <v>339</v>
      </c>
      <c r="B10" s="5" t="s">
        <v>12</v>
      </c>
      <c r="C10" s="23" t="e">
        <f>VLOOKUP($B10,#REF!,C$1+1,FALSE)/1000</f>
        <v>#REF!</v>
      </c>
      <c r="D10" s="23" t="e">
        <f>VLOOKUP($B10,#REF!,D$1+1,FALSE)/1000</f>
        <v>#REF!</v>
      </c>
      <c r="E10" s="58"/>
      <c r="F10" s="58"/>
      <c r="G10" s="58"/>
    </row>
    <row r="11" spans="1:9" ht="25.9" customHeight="1" thickBot="1">
      <c r="A11" s="6" t="s">
        <v>340</v>
      </c>
      <c r="B11" s="5" t="s">
        <v>16</v>
      </c>
      <c r="C11" s="23" t="e">
        <f>VLOOKUP($B11,#REF!,C$1+1,FALSE)/1000</f>
        <v>#REF!</v>
      </c>
      <c r="D11" s="58"/>
      <c r="E11" s="23" t="e">
        <f>VLOOKUP($B11,#REF!,E$1+1,FALSE)/1000</f>
        <v>#REF!</v>
      </c>
      <c r="F11" s="23" t="e">
        <f>VLOOKUP($B11,#REF!,F$1+1,FALSE)/1000</f>
        <v>#REF!</v>
      </c>
      <c r="G11" s="23" t="e">
        <f>VLOOKUP($B11,#REF!,G$1+1,FALSE)/1000</f>
        <v>#REF!</v>
      </c>
    </row>
    <row r="12" spans="1:9" ht="25.9" customHeight="1" thickBot="1">
      <c r="A12" s="6" t="s">
        <v>341</v>
      </c>
      <c r="B12" s="5" t="s">
        <v>20</v>
      </c>
      <c r="C12" s="23" t="e">
        <f>VLOOKUP($B12,#REF!,C$1+1,FALSE)/1000</f>
        <v>#REF!</v>
      </c>
      <c r="D12" s="58"/>
      <c r="E12" s="23" t="e">
        <f>VLOOKUP($B12,#REF!,E$1+1,FALSE)/1000</f>
        <v>#REF!</v>
      </c>
      <c r="F12" s="23" t="e">
        <f>VLOOKUP($B12,#REF!,F$1+1,FALSE)/1000</f>
        <v>#REF!</v>
      </c>
      <c r="G12" s="23" t="e">
        <f>VLOOKUP($B12,#REF!,G$1+1,FALSE)/1000</f>
        <v>#REF!</v>
      </c>
    </row>
    <row r="13" spans="1:9" ht="25.9" customHeight="1" thickBot="1">
      <c r="A13" s="6" t="s">
        <v>342</v>
      </c>
      <c r="B13" s="5" t="s">
        <v>24</v>
      </c>
      <c r="C13" s="23" t="e">
        <f>VLOOKUP($B13,#REF!,C$1+1,FALSE)/1000</f>
        <v>#REF!</v>
      </c>
      <c r="D13" s="23" t="e">
        <f>VLOOKUP($B13,#REF!,D$1+1,FALSE)/1000</f>
        <v>#REF!</v>
      </c>
      <c r="E13" s="58"/>
      <c r="F13" s="58"/>
      <c r="G13" s="58"/>
    </row>
    <row r="14" spans="1:9" ht="25.9" customHeight="1" thickBot="1">
      <c r="A14" s="6" t="s">
        <v>139</v>
      </c>
      <c r="B14" s="5" t="s">
        <v>26</v>
      </c>
      <c r="C14" s="23" t="e">
        <f>VLOOKUP($B14,#REF!,C$1+1,FALSE)/1000</f>
        <v>#REF!</v>
      </c>
      <c r="D14" s="58"/>
      <c r="E14" s="23" t="e">
        <f>VLOOKUP($B14,#REF!,E$1+1,FALSE)/1000</f>
        <v>#REF!</v>
      </c>
      <c r="F14" s="23" t="e">
        <f>VLOOKUP($B14,#REF!,F$1+1,FALSE)/1000</f>
        <v>#REF!</v>
      </c>
      <c r="G14" s="23" t="e">
        <f>VLOOKUP($B14,#REF!,G$1+1,FALSE)/1000</f>
        <v>#REF!</v>
      </c>
    </row>
    <row r="15" spans="1:9" ht="25.9" customHeight="1" thickBot="1">
      <c r="A15" s="6" t="s">
        <v>343</v>
      </c>
      <c r="B15" s="5" t="s">
        <v>30</v>
      </c>
      <c r="C15" s="23" t="e">
        <f>VLOOKUP($B15,#REF!,C$1+1,FALSE)/1000</f>
        <v>#REF!</v>
      </c>
      <c r="D15" s="58"/>
      <c r="E15" s="58"/>
      <c r="F15" s="58"/>
      <c r="G15" s="23" t="e">
        <f>VLOOKUP($B15,#REF!,G$1+1,FALSE)/1000</f>
        <v>#REF!</v>
      </c>
    </row>
    <row r="16" spans="1:9" ht="25.9" customHeight="1" thickBot="1">
      <c r="A16" s="6" t="s">
        <v>344</v>
      </c>
      <c r="B16" s="5" t="s">
        <v>34</v>
      </c>
      <c r="C16" s="23" t="e">
        <f>VLOOKUP($B16,#REF!,C$1+1,FALSE)/1000</f>
        <v>#REF!</v>
      </c>
      <c r="D16" s="23" t="e">
        <f>VLOOKUP($B16,#REF!,D$1+1,FALSE)/1000</f>
        <v>#REF!</v>
      </c>
      <c r="E16" s="23" t="e">
        <f>VLOOKUP($B16,#REF!,E$1+1,FALSE)/1000</f>
        <v>#REF!</v>
      </c>
      <c r="F16" s="23" t="e">
        <f>VLOOKUP($B16,#REF!,F$1+1,FALSE)/1000</f>
        <v>#REF!</v>
      </c>
      <c r="G16" s="23" t="e">
        <f>VLOOKUP($B16,#REF!,G$1+1,FALSE)/1000</f>
        <v>#REF!</v>
      </c>
    </row>
    <row r="17" spans="1:7" ht="25.9" customHeight="1" thickBot="1">
      <c r="A17" s="5" t="s">
        <v>345</v>
      </c>
      <c r="B17" s="3"/>
      <c r="C17" s="58"/>
      <c r="D17" s="58"/>
      <c r="E17" s="58"/>
      <c r="F17" s="58"/>
      <c r="G17" s="58"/>
    </row>
    <row r="18" spans="1:7" ht="25.9" customHeight="1" thickBot="1">
      <c r="A18" s="6" t="s">
        <v>345</v>
      </c>
      <c r="B18" s="5" t="s">
        <v>42</v>
      </c>
      <c r="C18" s="23" t="e">
        <f>VLOOKUP($B18,#REF!,C$1+1,FALSE)/1000</f>
        <v>#REF!</v>
      </c>
      <c r="D18" s="58"/>
      <c r="E18" s="58"/>
      <c r="F18" s="58"/>
      <c r="G18" s="58"/>
    </row>
    <row r="19" spans="1:7" ht="25.9" customHeight="1" thickBot="1">
      <c r="A19" s="5" t="s">
        <v>346</v>
      </c>
      <c r="B19" s="3"/>
      <c r="C19" s="58"/>
      <c r="D19" s="58"/>
      <c r="E19" s="58"/>
      <c r="F19" s="58"/>
      <c r="G19" s="58"/>
    </row>
    <row r="20" spans="1:7" ht="25.9" customHeight="1" thickBot="1">
      <c r="A20" s="6" t="s">
        <v>347</v>
      </c>
      <c r="B20" s="5" t="s">
        <v>44</v>
      </c>
      <c r="C20" s="23" t="e">
        <f>VLOOKUP($B20,#REF!,C$1+1,FALSE)/1000</f>
        <v>#REF!</v>
      </c>
      <c r="D20" s="23" t="e">
        <f>VLOOKUP($B20,#REF!,D$1+1,FALSE)/1000</f>
        <v>#REF!</v>
      </c>
      <c r="E20" s="23" t="e">
        <f>VLOOKUP($B20,#REF!,E$1+1,FALSE)/1000</f>
        <v>#REF!</v>
      </c>
      <c r="F20" s="23" t="e">
        <f>VLOOKUP($B20,#REF!,F$1+1,FALSE)/1000</f>
        <v>#REF!</v>
      </c>
      <c r="G20" s="58"/>
    </row>
    <row r="21" spans="1:7" ht="25.9" customHeight="1" thickBot="1">
      <c r="A21" s="5" t="s">
        <v>348</v>
      </c>
      <c r="B21" s="5" t="s">
        <v>56</v>
      </c>
      <c r="C21" s="23" t="e">
        <f>VLOOKUP($B21,#REF!,C$1+1,FALSE)/1000</f>
        <v>#REF!</v>
      </c>
      <c r="D21" s="23" t="e">
        <f>VLOOKUP($B21,#REF!,D$1+1,FALSE)/1000</f>
        <v>#REF!</v>
      </c>
      <c r="E21" s="23" t="e">
        <f>VLOOKUP($B21,#REF!,E$1+1,FALSE)/1000</f>
        <v>#REF!</v>
      </c>
      <c r="F21" s="23" t="e">
        <f>VLOOKUP($B21,#REF!,F$1+1,FALSE)/1000</f>
        <v>#REF!</v>
      </c>
      <c r="G21" s="23" t="e">
        <f>VLOOKUP($B21,#REF!,G$1+1,FALSE)/1000</f>
        <v>#REF!</v>
      </c>
    </row>
    <row r="22" spans="1:7" ht="25.9" customHeight="1" thickBot="1">
      <c r="A22" s="5" t="s">
        <v>349</v>
      </c>
      <c r="B22" s="3"/>
      <c r="C22" s="58"/>
      <c r="D22" s="58"/>
      <c r="E22" s="58"/>
      <c r="F22" s="58"/>
      <c r="G22" s="58"/>
    </row>
    <row r="23" spans="1:7" ht="25.9" customHeight="1" thickBot="1">
      <c r="A23" s="6" t="s">
        <v>350</v>
      </c>
      <c r="B23" s="5" t="s">
        <v>58</v>
      </c>
      <c r="C23" s="23" t="e">
        <f>VLOOKUP($B23,#REF!,C$1+1,FALSE)/1000</f>
        <v>#REF!</v>
      </c>
      <c r="D23" s="58"/>
      <c r="E23" s="58"/>
      <c r="F23" s="23" t="e">
        <f>VLOOKUP($B23,#REF!,F$1+1,FALSE)/1000</f>
        <v>#REF!</v>
      </c>
      <c r="G23" s="58"/>
    </row>
    <row r="24" spans="1:7" ht="25.9" customHeight="1" thickBot="1">
      <c r="A24" s="6" t="s">
        <v>351</v>
      </c>
      <c r="B24" s="5" t="s">
        <v>60</v>
      </c>
      <c r="C24" s="23" t="e">
        <f>VLOOKUP($B24,#REF!,C$1+1,FALSE)/1000</f>
        <v>#REF!</v>
      </c>
      <c r="D24" s="58"/>
      <c r="E24" s="58"/>
      <c r="F24" s="23" t="e">
        <f>VLOOKUP($B24,#REF!,F$1+1,FALSE)/1000</f>
        <v>#REF!</v>
      </c>
      <c r="G24" s="58"/>
    </row>
    <row r="25" spans="1:7" ht="25.9" customHeight="1" thickBot="1">
      <c r="A25" s="6" t="s">
        <v>352</v>
      </c>
      <c r="B25" s="5" t="s">
        <v>62</v>
      </c>
      <c r="C25" s="23" t="e">
        <f>VLOOKUP($B25,#REF!,C$1+1,FALSE)/1000</f>
        <v>#REF!</v>
      </c>
      <c r="D25" s="58"/>
      <c r="E25" s="58"/>
      <c r="F25" s="23" t="e">
        <f>VLOOKUP($B25,#REF!,F$1+1,FALSE)/1000</f>
        <v>#REF!</v>
      </c>
      <c r="G25" s="23" t="e">
        <f>VLOOKUP($B25,#REF!,G$1+1,FALSE)/1000</f>
        <v>#REF!</v>
      </c>
    </row>
    <row r="26" spans="1:7" ht="25.9" customHeight="1" thickBot="1">
      <c r="A26" s="6" t="s">
        <v>353</v>
      </c>
      <c r="B26" s="5" t="s">
        <v>64</v>
      </c>
      <c r="C26" s="23" t="e">
        <f>VLOOKUP($B26,#REF!,C$1+1,FALSE)/1000</f>
        <v>#REF!</v>
      </c>
      <c r="D26" s="58"/>
      <c r="E26" s="58"/>
      <c r="F26" s="23" t="e">
        <f>VLOOKUP($B26,#REF!,F$1+1,FALSE)/1000</f>
        <v>#REF!</v>
      </c>
      <c r="G26" s="58"/>
    </row>
    <row r="27" spans="1:7" ht="25.9" customHeight="1" thickBot="1">
      <c r="A27" s="6" t="s">
        <v>354</v>
      </c>
      <c r="B27" s="5" t="s">
        <v>66</v>
      </c>
      <c r="C27" s="23" t="e">
        <f>VLOOKUP($B27,#REF!,C$1+1,FALSE)/1000</f>
        <v>#REF!</v>
      </c>
      <c r="D27" s="58"/>
      <c r="E27" s="58"/>
      <c r="F27" s="23" t="e">
        <f>VLOOKUP($B27,#REF!,F$1+1,FALSE)/1000</f>
        <v>#REF!</v>
      </c>
      <c r="G27" s="23" t="e">
        <f>VLOOKUP($B27,#REF!,G$1+1,FALSE)/1000</f>
        <v>#REF!</v>
      </c>
    </row>
    <row r="28" spans="1:7" ht="25.9" customHeight="1" thickBot="1">
      <c r="A28" s="6" t="s">
        <v>355</v>
      </c>
      <c r="B28" s="5" t="s">
        <v>68</v>
      </c>
      <c r="C28" s="23" t="e">
        <f>VLOOKUP($B28,#REF!,C$1+1,FALSE)/1000</f>
        <v>#REF!</v>
      </c>
      <c r="D28" s="58"/>
      <c r="E28" s="58"/>
      <c r="F28" s="23" t="e">
        <f>VLOOKUP($B28,#REF!,F$1+1,FALSE)/1000</f>
        <v>#REF!</v>
      </c>
      <c r="G28" s="58"/>
    </row>
    <row r="29" spans="1:7" ht="25.9" customHeight="1" thickBot="1">
      <c r="A29" s="6" t="s">
        <v>356</v>
      </c>
      <c r="B29" s="5" t="s">
        <v>70</v>
      </c>
      <c r="C29" s="23" t="e">
        <f>VLOOKUP($B29,#REF!,C$1+1,FALSE)/1000</f>
        <v>#REF!</v>
      </c>
      <c r="D29" s="58"/>
      <c r="E29" s="58"/>
      <c r="F29" s="23" t="e">
        <f>VLOOKUP($B29,#REF!,F$1+1,FALSE)/1000</f>
        <v>#REF!</v>
      </c>
      <c r="G29" s="23" t="e">
        <f>VLOOKUP($B29,#REF!,G$1+1,FALSE)/1000</f>
        <v>#REF!</v>
      </c>
    </row>
    <row r="30" spans="1:7" ht="25.9" customHeight="1" thickBot="1">
      <c r="A30" s="6" t="s">
        <v>357</v>
      </c>
      <c r="B30" s="5" t="s">
        <v>72</v>
      </c>
      <c r="C30" s="23" t="e">
        <f>VLOOKUP($B30,#REF!,C$1+1,FALSE)/1000</f>
        <v>#REF!</v>
      </c>
      <c r="D30" s="58"/>
      <c r="E30" s="58"/>
      <c r="F30" s="23" t="e">
        <f>VLOOKUP($B30,#REF!,F$1+1,FALSE)/1000</f>
        <v>#REF!</v>
      </c>
      <c r="G30" s="23" t="e">
        <f>VLOOKUP($B30,#REF!,G$1+1,FALSE)/1000</f>
        <v>#REF!</v>
      </c>
    </row>
    <row r="31" spans="1:7" ht="25.9" customHeight="1" thickBot="1">
      <c r="A31" s="6" t="s">
        <v>358</v>
      </c>
      <c r="B31" s="5" t="s">
        <v>76</v>
      </c>
      <c r="C31" s="23" t="e">
        <f>VLOOKUP($B31,#REF!,C$1+1,FALSE)/1000</f>
        <v>#REF!</v>
      </c>
      <c r="D31" s="58"/>
      <c r="E31" s="58"/>
      <c r="F31" s="23" t="e">
        <f>VLOOKUP($B31,#REF!,F$1+1,FALSE)/1000</f>
        <v>#REF!</v>
      </c>
      <c r="G31" s="23" t="e">
        <f>VLOOKUP($B31,#REF!,G$1+1,FALSE)/1000</f>
        <v>#REF!</v>
      </c>
    </row>
    <row r="32" spans="1:7" ht="25.9" customHeight="1" thickBot="1">
      <c r="A32" s="5" t="s">
        <v>359</v>
      </c>
      <c r="B32" s="5" t="s">
        <v>78</v>
      </c>
      <c r="C32" s="23" t="e">
        <f>VLOOKUP($B32,#REF!,C$1+1,FALSE)/1000</f>
        <v>#REF!</v>
      </c>
      <c r="D32" s="58"/>
      <c r="E32" s="58"/>
      <c r="F32" s="23" t="e">
        <f>VLOOKUP($B32,#REF!,F$1+1,FALSE)/1000</f>
        <v>#REF!</v>
      </c>
      <c r="G32" s="23" t="e">
        <f>VLOOKUP($B32,#REF!,G$1+1,FALSE)/1000</f>
        <v>#REF!</v>
      </c>
    </row>
    <row r="33" spans="1:7" ht="25.9" customHeight="1" thickBot="1">
      <c r="A33" s="5" t="s">
        <v>360</v>
      </c>
      <c r="B33" s="3"/>
      <c r="C33" s="58"/>
      <c r="D33" s="58"/>
      <c r="E33" s="58"/>
      <c r="F33" s="58"/>
      <c r="G33" s="58"/>
    </row>
    <row r="34" spans="1:7" ht="25.9" customHeight="1" thickBot="1">
      <c r="A34" s="6" t="s">
        <v>361</v>
      </c>
      <c r="B34" s="5" t="s">
        <v>84</v>
      </c>
      <c r="C34" s="23" t="e">
        <f>VLOOKUP($B34,#REF!,C$1+1,FALSE)/1000</f>
        <v>#REF!</v>
      </c>
      <c r="D34" s="23" t="e">
        <f>VLOOKUP($B34,#REF!,D$1+1,FALSE)/1000</f>
        <v>#REF!</v>
      </c>
      <c r="E34" s="23" t="e">
        <f>VLOOKUP($B34,#REF!,E$1+1,FALSE)/1000</f>
        <v>#REF!</v>
      </c>
      <c r="F34" s="23" t="e">
        <f>VLOOKUP($B34,#REF!,F$1+1,FALSE)/1000</f>
        <v>#REF!</v>
      </c>
      <c r="G34" s="23" t="e">
        <f>VLOOKUP($B34,#REF!,G$1+1,FALSE)/1000</f>
        <v>#REF!</v>
      </c>
    </row>
    <row r="35" spans="1:7" ht="25.9" customHeight="1" thickBot="1">
      <c r="A35" s="6" t="s">
        <v>362</v>
      </c>
      <c r="B35" s="5" t="s">
        <v>87</v>
      </c>
      <c r="C35" s="23" t="e">
        <f>VLOOKUP($B35,#REF!,C$1+1,FALSE)/1000</f>
        <v>#REF!</v>
      </c>
      <c r="D35" s="23" t="e">
        <f>VLOOKUP($B35,#REF!,D$1+1,FALSE)/1000</f>
        <v>#REF!</v>
      </c>
      <c r="E35" s="23" t="e">
        <f>VLOOKUP($B35,#REF!,E$1+1,FALSE)/1000</f>
        <v>#REF!</v>
      </c>
      <c r="F35" s="23" t="e">
        <f>VLOOKUP($B35,#REF!,F$1+1,FALSE)/1000</f>
        <v>#REF!</v>
      </c>
      <c r="G35" s="58"/>
    </row>
    <row r="36" spans="1:7" ht="25.9" customHeight="1" thickBot="1">
      <c r="A36" s="6" t="s">
        <v>363</v>
      </c>
      <c r="B36" s="5" t="s">
        <v>93</v>
      </c>
      <c r="C36" s="23" t="e">
        <f>VLOOKUP($B36,#REF!,C$1+1,FALSE)/1000</f>
        <v>#REF!</v>
      </c>
      <c r="D36" s="23" t="e">
        <f>VLOOKUP($B36,#REF!,D$1+1,FALSE)/1000</f>
        <v>#REF!</v>
      </c>
      <c r="E36" s="23" t="e">
        <f>VLOOKUP($B36,#REF!,E$1+1,FALSE)/1000</f>
        <v>#REF!</v>
      </c>
      <c r="F36" s="23" t="e">
        <f>VLOOKUP($B36,#REF!,F$1+1,FALSE)/1000</f>
        <v>#REF!</v>
      </c>
      <c r="G36" s="3"/>
    </row>
    <row r="37" spans="1:7" ht="25.9" customHeight="1" thickBot="1">
      <c r="A37" s="6" t="s">
        <v>364</v>
      </c>
      <c r="B37" s="5" t="s">
        <v>95</v>
      </c>
      <c r="C37" s="23" t="e">
        <f>VLOOKUP($B37,#REF!,C$1+1,FALSE)/1000</f>
        <v>#REF!</v>
      </c>
      <c r="D37" s="23" t="e">
        <f>VLOOKUP($B37,#REF!,D$1+1,FALSE)/1000</f>
        <v>#REF!</v>
      </c>
      <c r="E37" s="23" t="e">
        <f>VLOOKUP($B37,#REF!,E$1+1,FALSE)/1000</f>
        <v>#REF!</v>
      </c>
      <c r="F37" s="23" t="e">
        <f>VLOOKUP($B37,#REF!,F$1+1,FALSE)/1000</f>
        <v>#REF!</v>
      </c>
      <c r="G37" s="58"/>
    </row>
    <row r="38" spans="1:7" ht="25.9" customHeight="1" thickBot="1">
      <c r="A38" s="5" t="s">
        <v>365</v>
      </c>
      <c r="B38" s="5" t="s">
        <v>99</v>
      </c>
      <c r="C38" s="23" t="e">
        <f>VLOOKUP($B38,#REF!,C$1+1,FALSE)/1000</f>
        <v>#REF!</v>
      </c>
      <c r="D38" s="58"/>
      <c r="E38" s="58"/>
      <c r="F38" s="58"/>
      <c r="G38" s="58"/>
    </row>
    <row r="39" spans="1:7" ht="25.9" customHeight="1" thickBot="1">
      <c r="A39" s="5" t="s">
        <v>366</v>
      </c>
      <c r="B39" s="5" t="s">
        <v>102</v>
      </c>
      <c r="C39" s="23" t="e">
        <f>VLOOKUP($B39,#REF!,C$1+1,FALSE)/1000</f>
        <v>#REF!</v>
      </c>
      <c r="D39" s="58"/>
      <c r="E39" s="58"/>
      <c r="F39" s="58"/>
      <c r="G39" s="58"/>
    </row>
    <row r="40" spans="1:7" ht="25.9" customHeight="1" thickBot="1">
      <c r="A40" s="49" t="s">
        <v>367</v>
      </c>
      <c r="B40" s="49" t="s">
        <v>105</v>
      </c>
      <c r="C40" s="23" t="e">
        <f>VLOOKUP($B40,#REF!,C$1+1,FALSE)/1000</f>
        <v>#REF!</v>
      </c>
      <c r="D40" s="58"/>
      <c r="E40" s="58"/>
      <c r="F40" s="58"/>
      <c r="G40" s="58"/>
    </row>
    <row r="41" spans="1:7" ht="25.9" customHeight="1" thickBot="1">
      <c r="A41" s="51" t="s">
        <v>368</v>
      </c>
      <c r="B41" s="52" t="s">
        <v>107</v>
      </c>
      <c r="C41" s="23" t="e">
        <f>VLOOKUP($B41,#REF!,C$1+1,FALSE)/1000</f>
        <v>#REF!</v>
      </c>
      <c r="D41" s="58"/>
      <c r="E41" s="58"/>
      <c r="F41" s="58"/>
      <c r="G41" s="58"/>
    </row>
    <row r="42" spans="1:7" ht="25.9" customHeight="1" thickBot="1">
      <c r="A42" s="50"/>
      <c r="B42" s="50"/>
      <c r="C42" s="50"/>
      <c r="D42" s="50"/>
      <c r="E42" s="50"/>
      <c r="F42" s="50"/>
      <c r="G42" s="50"/>
    </row>
    <row r="43" spans="1:7" ht="25.9" customHeight="1" thickBot="1">
      <c r="A43" s="55"/>
      <c r="B43" s="56"/>
      <c r="C43" s="57" t="s">
        <v>165</v>
      </c>
      <c r="D43" s="50"/>
      <c r="E43" s="50"/>
      <c r="F43" s="50"/>
      <c r="G43" s="50"/>
    </row>
    <row r="44" spans="1:7" ht="25.9" customHeight="1" thickBot="1">
      <c r="A44" s="54" t="s">
        <v>342</v>
      </c>
      <c r="B44" s="58"/>
      <c r="C44" s="58"/>
      <c r="D44" s="50"/>
      <c r="E44" s="50"/>
      <c r="F44" s="50"/>
      <c r="G44" s="50"/>
    </row>
    <row r="45" spans="1:7" ht="25.9" customHeight="1" thickBot="1">
      <c r="A45" s="6" t="s">
        <v>149</v>
      </c>
      <c r="B45" s="48" t="s">
        <v>115</v>
      </c>
      <c r="C45" s="23" t="e">
        <f>VLOOKUP($B45,#REF!,C$1+1,FALSE)/1000</f>
        <v>#REF!</v>
      </c>
      <c r="D45" s="50"/>
      <c r="E45" s="50"/>
      <c r="F45" s="50"/>
      <c r="G45" s="50"/>
    </row>
    <row r="46" spans="1:7" ht="25.9" customHeight="1" thickBot="1">
      <c r="A46" s="6" t="s">
        <v>369</v>
      </c>
      <c r="B46" s="48" t="s">
        <v>116</v>
      </c>
      <c r="C46" s="23" t="e">
        <f>VLOOKUP($B46,#REF!,C$1+1,FALSE)/1000</f>
        <v>#REF!</v>
      </c>
      <c r="D46" s="50"/>
      <c r="E46" s="50"/>
      <c r="F46" s="50"/>
      <c r="G46" s="50"/>
    </row>
    <row r="47" spans="1:7" ht="25.9" customHeight="1" thickBot="1">
      <c r="A47" s="6" t="s">
        <v>370</v>
      </c>
      <c r="B47" s="48" t="s">
        <v>117</v>
      </c>
      <c r="C47" s="23" t="e">
        <f>VLOOKUP($B47,#REF!,C$1+1,FALSE)/1000</f>
        <v>#REF!</v>
      </c>
      <c r="D47" s="50"/>
      <c r="E47" s="50"/>
      <c r="F47" s="50"/>
      <c r="G47" s="50"/>
    </row>
    <row r="48" spans="1:7" ht="25.9" customHeight="1" thickBot="1">
      <c r="A48" s="6" t="s">
        <v>371</v>
      </c>
      <c r="B48" s="48" t="s">
        <v>372</v>
      </c>
      <c r="C48" s="23" t="e">
        <f>VLOOKUP($B48,#REF!,C$1+1,FALSE)/1000</f>
        <v>#REF!</v>
      </c>
      <c r="D48" s="50"/>
      <c r="E48" s="50"/>
      <c r="F48" s="50"/>
      <c r="G48" s="50"/>
    </row>
    <row r="49" spans="1:7" ht="25.9" customHeight="1" thickBot="1">
      <c r="A49" s="6" t="s">
        <v>373</v>
      </c>
      <c r="B49" s="48" t="s">
        <v>119</v>
      </c>
      <c r="C49" s="23" t="e">
        <f>VLOOKUP($B49,#REF!,C$1+1,FALSE)/1000</f>
        <v>#REF!</v>
      </c>
      <c r="D49" s="50"/>
      <c r="E49" s="50"/>
      <c r="F49" s="50"/>
      <c r="G49" s="50"/>
    </row>
    <row r="50" spans="1:7" ht="25.9" customHeight="1" thickBot="1">
      <c r="A50" s="5" t="s">
        <v>342</v>
      </c>
      <c r="B50" s="48" t="s">
        <v>123</v>
      </c>
      <c r="C50" s="23" t="e">
        <f>VLOOKUP($B50,#REF!,C$1+1,FALSE)/1000</f>
        <v>#REF!</v>
      </c>
      <c r="D50" s="50"/>
      <c r="E50" s="50"/>
      <c r="F50" s="50"/>
      <c r="G50" s="50"/>
    </row>
    <row r="51" spans="1:7" ht="25.9" customHeight="1" thickBot="1">
      <c r="A51" s="5" t="s">
        <v>374</v>
      </c>
      <c r="B51" s="58"/>
      <c r="C51" s="58"/>
      <c r="D51" s="50"/>
      <c r="E51" s="50"/>
      <c r="F51" s="50"/>
      <c r="G51" s="50"/>
    </row>
    <row r="52" spans="1:7" ht="25.9" customHeight="1" thickBot="1">
      <c r="A52" s="6" t="s">
        <v>375</v>
      </c>
      <c r="B52" s="48" t="s">
        <v>125</v>
      </c>
      <c r="C52" s="23" t="e">
        <f>VLOOKUP($B52,#REF!,C$1+1,FALSE)/1000</f>
        <v>#REF!</v>
      </c>
      <c r="D52" s="50"/>
      <c r="E52" s="50"/>
      <c r="F52" s="50"/>
      <c r="G52" s="50"/>
    </row>
    <row r="53" spans="1:7" ht="25.9" customHeight="1" thickBot="1">
      <c r="A53" s="6" t="s">
        <v>376</v>
      </c>
      <c r="B53" s="48" t="s">
        <v>127</v>
      </c>
      <c r="C53" s="23" t="e">
        <f>VLOOKUP($B53,#REF!,C$1+1,FALSE)/1000</f>
        <v>#REF!</v>
      </c>
      <c r="D53" s="50"/>
      <c r="E53" s="50"/>
      <c r="F53" s="50"/>
      <c r="G53" s="50"/>
    </row>
    <row r="54" spans="1:7" ht="25.9" customHeight="1" thickBot="1">
      <c r="A54" s="5" t="s">
        <v>377</v>
      </c>
      <c r="B54" s="48" t="s">
        <v>128</v>
      </c>
      <c r="C54" s="23" t="e">
        <f>VLOOKUP($B54,#REF!,C$1+1,FALSE)/1000</f>
        <v>#REF!</v>
      </c>
      <c r="D54" s="50"/>
      <c r="E54" s="50"/>
      <c r="F54" s="50"/>
      <c r="G54" s="50"/>
    </row>
    <row r="55" spans="1:7">
      <c r="D55" s="53"/>
      <c r="E55" s="53"/>
      <c r="F55" s="53"/>
      <c r="G55" s="5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3"/>
  <sheetViews>
    <sheetView showGridLines="0" tabSelected="1" topLeftCell="A64" zoomScale="85" zoomScaleNormal="85" workbookViewId="0">
      <selection activeCell="A13" sqref="A13"/>
    </sheetView>
  </sheetViews>
  <sheetFormatPr defaultColWidth="9.140625" defaultRowHeight="14.25"/>
  <cols>
    <col min="1" max="1" width="90.28515625" style="106" customWidth="1"/>
    <col min="2" max="2" width="9.140625" style="106"/>
    <col min="3" max="3" width="16.5703125" style="106" bestFit="1" customWidth="1"/>
    <col min="4" max="4" width="16" style="106" customWidth="1"/>
    <col min="5" max="5" width="15.5703125" style="106" customWidth="1"/>
    <col min="6" max="7" width="13.7109375" style="106" customWidth="1"/>
    <col min="8" max="16384" width="9.140625" style="106"/>
  </cols>
  <sheetData>
    <row r="1" spans="1:7" ht="18">
      <c r="A1" s="196" t="s">
        <v>378</v>
      </c>
      <c r="B1" s="129"/>
      <c r="C1" s="129">
        <v>1</v>
      </c>
      <c r="D1" s="129">
        <v>2</v>
      </c>
      <c r="E1" s="129">
        <v>3</v>
      </c>
      <c r="F1" s="129">
        <v>4</v>
      </c>
      <c r="G1" s="129">
        <v>5</v>
      </c>
    </row>
    <row r="2" spans="1:7" ht="18.75" thickBot="1">
      <c r="A2" s="196" t="s">
        <v>329</v>
      </c>
      <c r="B2" s="129"/>
      <c r="C2" s="129"/>
      <c r="D2" s="129"/>
      <c r="E2" s="129"/>
      <c r="F2" s="129"/>
      <c r="G2" s="129"/>
    </row>
    <row r="3" spans="1:7" ht="54" customHeight="1" thickBot="1">
      <c r="A3" s="250"/>
      <c r="B3" s="250"/>
      <c r="C3" s="174" t="s">
        <v>188</v>
      </c>
      <c r="D3" s="175" t="s">
        <v>330</v>
      </c>
      <c r="E3" s="175" t="s">
        <v>331</v>
      </c>
      <c r="F3" s="175" t="s">
        <v>332</v>
      </c>
      <c r="G3" s="176" t="s">
        <v>333</v>
      </c>
    </row>
    <row r="4" spans="1:7" ht="39" customHeight="1" thickBot="1">
      <c r="A4" s="250"/>
      <c r="B4" s="250"/>
      <c r="C4" s="131" t="s">
        <v>2</v>
      </c>
      <c r="D4" s="108" t="s">
        <v>161</v>
      </c>
      <c r="E4" s="108" t="s">
        <v>162</v>
      </c>
      <c r="F4" s="108" t="s">
        <v>163</v>
      </c>
      <c r="G4" s="132" t="s">
        <v>164</v>
      </c>
    </row>
    <row r="5" spans="1:7" ht="26.45" customHeight="1" thickBot="1">
      <c r="A5" s="251" t="s">
        <v>379</v>
      </c>
      <c r="B5" s="250"/>
      <c r="C5" s="187"/>
      <c r="D5" s="144"/>
      <c r="E5" s="144"/>
      <c r="F5" s="144"/>
      <c r="G5" s="181"/>
    </row>
    <row r="6" spans="1:7" ht="26.45" customHeight="1" thickBot="1">
      <c r="A6" s="252" t="s">
        <v>335</v>
      </c>
      <c r="B6" s="251" t="s">
        <v>242</v>
      </c>
      <c r="C6" s="118">
        <f>VLOOKUP($B6,'[1]S.23.01 Group'!$C$8:$H$120,C$1+1,FALSE)/1000</f>
        <v>1227795.3119999999</v>
      </c>
      <c r="D6" s="118">
        <f>VLOOKUP($B6,'[1]S.23.01 Group'!$C$8:$H$120,D$1+1,FALSE)/1000</f>
        <v>1227795.3119999999</v>
      </c>
      <c r="E6" s="144"/>
      <c r="F6" s="118">
        <f>VLOOKUP($B6,'[1]S.23.01 Group'!$C$8:$H$120,F$1+1,FALSE)/1000</f>
        <v>0</v>
      </c>
      <c r="G6" s="181"/>
    </row>
    <row r="7" spans="1:7" ht="26.45" customHeight="1" thickBot="1">
      <c r="A7" s="252" t="s">
        <v>380</v>
      </c>
      <c r="B7" s="251" t="s">
        <v>256</v>
      </c>
      <c r="C7" s="118">
        <f>VLOOKUP($B7,'[1]S.23.01 Group'!$C$8:$H$120,C$1+1,FALSE)/1000</f>
        <v>0</v>
      </c>
      <c r="D7" s="118">
        <f>VLOOKUP($B7,'[1]S.23.01 Group'!$C$8:$H$120,D$1+1,FALSE)/1000</f>
        <v>0</v>
      </c>
      <c r="E7" s="144"/>
      <c r="F7" s="118">
        <f>VLOOKUP($B7,'[1]S.23.01 Group'!$C$8:$H$120,F$1+1,FALSE)/1000</f>
        <v>0</v>
      </c>
      <c r="G7" s="181"/>
    </row>
    <row r="8" spans="1:7" ht="26.45" customHeight="1" thickBot="1">
      <c r="A8" s="252" t="s">
        <v>336</v>
      </c>
      <c r="B8" s="251" t="s">
        <v>4</v>
      </c>
      <c r="C8" s="118">
        <f>VLOOKUP($B8,'[1]S.23.01 Group'!$C$8:$H$120,C$1+1,FALSE)/1000</f>
        <v>2274855.3250000002</v>
      </c>
      <c r="D8" s="118">
        <f>VLOOKUP($B8,'[1]S.23.01 Group'!$C$8:$H$120,D$1+1,FALSE)/1000</f>
        <v>2274855.3250000002</v>
      </c>
      <c r="E8" s="144"/>
      <c r="F8" s="118">
        <f>VLOOKUP($B8,'[1]S.23.01 Group'!$C$8:$H$120,F$1+1,FALSE)/1000</f>
        <v>0</v>
      </c>
      <c r="G8" s="144"/>
    </row>
    <row r="9" spans="1:7" ht="26.45" customHeight="1" thickBot="1">
      <c r="A9" s="252" t="s">
        <v>381</v>
      </c>
      <c r="B9" s="251" t="s">
        <v>6</v>
      </c>
      <c r="C9" s="118">
        <f>VLOOKUP($B9,'[1]S.23.01 Group'!$C$8:$H$120,C$1+1,FALSE)/1000</f>
        <v>0</v>
      </c>
      <c r="D9" s="118">
        <f>VLOOKUP($B9,'[1]S.23.01 Group'!$C$8:$H$120,D$1+1,FALSE)/1000</f>
        <v>0</v>
      </c>
      <c r="E9" s="144"/>
      <c r="F9" s="118">
        <f>VLOOKUP($B9,'[1]S.23.01 Group'!$C$8:$H$120,F$1+1,FALSE)/1000</f>
        <v>0</v>
      </c>
      <c r="G9" s="144"/>
    </row>
    <row r="10" spans="1:7" ht="26.45" customHeight="1" thickBot="1">
      <c r="A10" s="252" t="s">
        <v>338</v>
      </c>
      <c r="B10" s="251" t="s">
        <v>8</v>
      </c>
      <c r="C10" s="118">
        <f>VLOOKUP($B10,'[1]S.23.01 Group'!$C$8:$H$120,C$1+1,FALSE)/1000</f>
        <v>0</v>
      </c>
      <c r="D10" s="144"/>
      <c r="E10" s="118">
        <f>VLOOKUP($B10,'[1]S.23.01 Group'!$C$8:$H$120,E$1+1,FALSE)/1000</f>
        <v>0</v>
      </c>
      <c r="F10" s="118">
        <f>VLOOKUP($B10,'[1]S.23.01 Group'!$C$8:$H$120,F$1+1,FALSE)/1000</f>
        <v>0</v>
      </c>
      <c r="G10" s="118">
        <f>VLOOKUP($B10,'[1]S.23.01 Group'!$C$8:$H$120,G$1+1,FALSE)/1000</f>
        <v>0</v>
      </c>
    </row>
    <row r="11" spans="1:7" ht="26.45" customHeight="1" thickBot="1">
      <c r="A11" s="252" t="s">
        <v>382</v>
      </c>
      <c r="B11" s="251" t="s">
        <v>10</v>
      </c>
      <c r="C11" s="118">
        <f>VLOOKUP($B11,'[1]S.23.01 Group'!$C$8:$H$120,C$1+1,FALSE)/1000</f>
        <v>0</v>
      </c>
      <c r="D11" s="144"/>
      <c r="E11" s="118">
        <f>VLOOKUP($B11,'[1]S.23.01 Group'!$C$8:$H$120,E$1+1,FALSE)/1000</f>
        <v>0</v>
      </c>
      <c r="F11" s="118">
        <f>VLOOKUP($B11,'[1]S.23.01 Group'!$C$8:$H$120,F$1+1,FALSE)/1000</f>
        <v>0</v>
      </c>
      <c r="G11" s="118">
        <f>VLOOKUP($B11,'[1]S.23.01 Group'!$C$8:$H$120,G$1+1,FALSE)/1000</f>
        <v>0</v>
      </c>
    </row>
    <row r="12" spans="1:7" ht="26.45" customHeight="1" thickBot="1">
      <c r="A12" s="252" t="s">
        <v>339</v>
      </c>
      <c r="B12" s="251" t="s">
        <v>12</v>
      </c>
      <c r="C12" s="118">
        <f>VLOOKUP($B12,'[1]S.23.01 Group'!$C$8:$H$120,C$1+1,FALSE)/1000</f>
        <v>0</v>
      </c>
      <c r="D12" s="118">
        <f>VLOOKUP($B12,'[2]S.23.01 Group'!$C$8:$H$120,D$1+1,FALSE)/1000</f>
        <v>0</v>
      </c>
      <c r="E12" s="144"/>
      <c r="F12" s="144"/>
      <c r="G12" s="181"/>
    </row>
    <row r="13" spans="1:7" ht="26.45" customHeight="1" thickBot="1">
      <c r="A13" s="252" t="s">
        <v>383</v>
      </c>
      <c r="B13" s="251" t="s">
        <v>14</v>
      </c>
      <c r="C13" s="118">
        <f>VLOOKUP($B13,'[1]S.23.01 Group'!$C$8:$H$120,C$1+1,FALSE)/1000</f>
        <v>0</v>
      </c>
      <c r="D13" s="118">
        <f>VLOOKUP($B13,'[2]S.23.01 Group'!$C$8:$H$120,D$1+1,FALSE)/1000</f>
        <v>0</v>
      </c>
      <c r="E13" s="144"/>
      <c r="F13" s="144"/>
      <c r="G13" s="181"/>
    </row>
    <row r="14" spans="1:7" ht="26.45" customHeight="1" thickBot="1">
      <c r="A14" s="252" t="s">
        <v>340</v>
      </c>
      <c r="B14" s="251" t="s">
        <v>16</v>
      </c>
      <c r="C14" s="118">
        <f>VLOOKUP($B14,'[1]S.23.01 Group'!$C$8:$H$120,C$1+1,FALSE)/1000</f>
        <v>0</v>
      </c>
      <c r="D14" s="144"/>
      <c r="E14" s="118">
        <f>VLOOKUP($B14,'[1]S.23.01 Group'!$C$8:$H$120,E$1+1,FALSE)/1000</f>
        <v>0</v>
      </c>
      <c r="F14" s="118">
        <f>VLOOKUP($B14,'[1]S.23.01 Group'!$C$8:$H$120,F$1+1,FALSE)/1000</f>
        <v>0</v>
      </c>
      <c r="G14" s="118">
        <f>VLOOKUP($B14,'[1]S.23.01 Group'!$C$8:$H$120,G$1+1,FALSE)/1000</f>
        <v>0</v>
      </c>
    </row>
    <row r="15" spans="1:7" ht="26.45" customHeight="1" thickBot="1">
      <c r="A15" s="252" t="s">
        <v>384</v>
      </c>
      <c r="B15" s="251" t="s">
        <v>18</v>
      </c>
      <c r="C15" s="118">
        <f>VLOOKUP($B15,'[1]S.23.01 Group'!$C$8:$H$120,C$1+1,FALSE)/1000</f>
        <v>0</v>
      </c>
      <c r="D15" s="144"/>
      <c r="E15" s="118">
        <f>VLOOKUP($B15,'[1]S.23.01 Group'!$C$8:$H$120,E$1+1,FALSE)/1000</f>
        <v>0</v>
      </c>
      <c r="F15" s="118">
        <f>VLOOKUP($B15,'[1]S.23.01 Group'!$C$8:$H$120,F$1+1,FALSE)/1000</f>
        <v>0</v>
      </c>
      <c r="G15" s="118">
        <f>VLOOKUP($B15,'[1]S.23.01 Group'!$C$8:$H$120,G$1+1,FALSE)/1000</f>
        <v>0</v>
      </c>
    </row>
    <row r="16" spans="1:7" ht="26.45" customHeight="1" thickBot="1">
      <c r="A16" s="252" t="s">
        <v>341</v>
      </c>
      <c r="B16" s="251" t="s">
        <v>20</v>
      </c>
      <c r="C16" s="118">
        <f>VLOOKUP($B16,'[1]S.23.01 Group'!$C$8:$H$120,C$1+1,FALSE)/1000</f>
        <v>0</v>
      </c>
      <c r="D16" s="144"/>
      <c r="E16" s="118">
        <f>VLOOKUP($B16,'[1]S.23.01 Group'!$C$8:$H$120,E$1+1,FALSE)/1000</f>
        <v>0</v>
      </c>
      <c r="F16" s="118">
        <f>VLOOKUP($B16,'[1]S.23.01 Group'!$C$8:$H$120,F$1+1,FALSE)/1000</f>
        <v>0</v>
      </c>
      <c r="G16" s="118">
        <f>VLOOKUP($B16,'[1]S.23.01 Group'!$C$8:$H$120,G$1+1,FALSE)/1000</f>
        <v>0</v>
      </c>
    </row>
    <row r="17" spans="1:7" ht="26.45" customHeight="1" thickBot="1">
      <c r="A17" s="252" t="s">
        <v>385</v>
      </c>
      <c r="B17" s="251" t="s">
        <v>22</v>
      </c>
      <c r="C17" s="118">
        <f>VLOOKUP($B17,'[1]S.23.01 Group'!$C$8:$H$120,C$1+1,FALSE)/1000</f>
        <v>0</v>
      </c>
      <c r="D17" s="144"/>
      <c r="E17" s="118">
        <f>VLOOKUP($B17,'[1]S.23.01 Group'!$C$8:$H$120,E$1+1,FALSE)/1000</f>
        <v>0</v>
      </c>
      <c r="F17" s="118">
        <f>VLOOKUP($B17,'[1]S.23.01 Group'!$C$8:$H$120,F$1+1,FALSE)/1000</f>
        <v>0</v>
      </c>
      <c r="G17" s="118">
        <f>VLOOKUP($B17,'[1]S.23.01 Group'!$C$8:$H$120,G$1+1,FALSE)/1000</f>
        <v>0</v>
      </c>
    </row>
    <row r="18" spans="1:7" ht="26.45" customHeight="1" thickBot="1">
      <c r="A18" s="252" t="s">
        <v>342</v>
      </c>
      <c r="B18" s="251" t="s">
        <v>24</v>
      </c>
      <c r="C18" s="118">
        <f>VLOOKUP($B18,'[1]S.23.01 Group'!$C$8:$H$120,C$1+1,FALSE)/1000</f>
        <v>16819793.058208402</v>
      </c>
      <c r="D18" s="118">
        <f>VLOOKUP($B18,'[1]S.23.01 Group'!$C$8:$H$120,D$1+1,FALSE)/1000</f>
        <v>16819793.058208402</v>
      </c>
      <c r="E18" s="144"/>
      <c r="F18" s="144"/>
      <c r="G18" s="181"/>
    </row>
    <row r="19" spans="1:7" ht="26.45" customHeight="1" thickBot="1">
      <c r="A19" s="252" t="s">
        <v>139</v>
      </c>
      <c r="B19" s="251" t="s">
        <v>26</v>
      </c>
      <c r="C19" s="118">
        <f>VLOOKUP($B19,'[1]S.23.01 Group'!$C$8:$H$120,C$1+1,FALSE)/1000</f>
        <v>0</v>
      </c>
      <c r="D19" s="144"/>
      <c r="E19" s="118">
        <v>0</v>
      </c>
      <c r="F19" s="118">
        <v>0</v>
      </c>
      <c r="G19" s="118">
        <v>0</v>
      </c>
    </row>
    <row r="20" spans="1:7" ht="26.45" customHeight="1" thickBot="1">
      <c r="A20" s="252" t="s">
        <v>386</v>
      </c>
      <c r="B20" s="251" t="s">
        <v>28</v>
      </c>
      <c r="C20" s="118">
        <f>VLOOKUP($B20,'[1]S.23.01 Group'!$C$8:$H$120,C$1+1,FALSE)/1000</f>
        <v>0</v>
      </c>
      <c r="D20" s="144"/>
      <c r="E20" s="118">
        <v>0</v>
      </c>
      <c r="F20" s="118">
        <v>0</v>
      </c>
      <c r="G20" s="118">
        <v>0</v>
      </c>
    </row>
    <row r="21" spans="1:7" ht="26.45" customHeight="1" thickBot="1">
      <c r="A21" s="252" t="s">
        <v>343</v>
      </c>
      <c r="B21" s="251" t="s">
        <v>30</v>
      </c>
      <c r="C21" s="118">
        <f>VLOOKUP($B21,'[1]S.23.01 Group'!$C$8:$H$120,C$1+1,FALSE)/1000</f>
        <v>0</v>
      </c>
      <c r="D21" s="144"/>
      <c r="E21" s="118">
        <v>0</v>
      </c>
      <c r="F21" s="118">
        <v>0</v>
      </c>
      <c r="G21" s="118">
        <v>0</v>
      </c>
    </row>
    <row r="22" spans="1:7" ht="26.45" customHeight="1" thickBot="1">
      <c r="A22" s="252" t="s">
        <v>387</v>
      </c>
      <c r="B22" s="251" t="s">
        <v>32</v>
      </c>
      <c r="C22" s="118">
        <f>VLOOKUP($B22,'[1]S.23.01 Group'!$C$8:$H$120,C$1+1,FALSE)/1000</f>
        <v>0</v>
      </c>
      <c r="D22" s="144"/>
      <c r="E22" s="144"/>
      <c r="F22" s="144"/>
      <c r="G22" s="181"/>
    </row>
    <row r="23" spans="1:7" ht="26.45" customHeight="1" thickBot="1">
      <c r="A23" s="252" t="s">
        <v>388</v>
      </c>
      <c r="B23" s="251" t="s">
        <v>34</v>
      </c>
      <c r="C23" s="118">
        <f>VLOOKUP($B23,'[1]S.23.01 Group'!$C$8:$H$120,C$1+1,FALSE)/1000</f>
        <v>0</v>
      </c>
      <c r="D23" s="118">
        <f>VLOOKUP($B23,'[2]S.23.01 Group'!$C$8:$H$120,D$1+1,FALSE)/1000</f>
        <v>0</v>
      </c>
      <c r="E23" s="118">
        <f>VLOOKUP($B23,'[2]S.23.01 Group'!$C$8:$H$120,E$1+1,FALSE)/1000</f>
        <v>0</v>
      </c>
      <c r="F23" s="118">
        <f>VLOOKUP($B23,'[2]S.23.01 Group'!$C$8:$H$120,F$1+1,FALSE)/1000</f>
        <v>0</v>
      </c>
      <c r="G23" s="118">
        <f>VLOOKUP($B23,'[2]S.23.01 Group'!$C$8:$H$120,G$1+1,FALSE)/1000</f>
        <v>0</v>
      </c>
    </row>
    <row r="24" spans="1:7" ht="26.45" customHeight="1" thickBot="1">
      <c r="A24" s="252" t="s">
        <v>389</v>
      </c>
      <c r="B24" s="251" t="s">
        <v>36</v>
      </c>
      <c r="C24" s="118">
        <f>VLOOKUP($B24,'[1]S.23.01 Group'!$C$8:$H$120,C$1+1,FALSE)/1000</f>
        <v>0</v>
      </c>
      <c r="D24" s="118">
        <f>VLOOKUP($B24,'[2]S.23.01 Group'!$C$8:$H$120,D$1+1,FALSE)/1000</f>
        <v>0</v>
      </c>
      <c r="E24" s="118">
        <f>VLOOKUP($B24,'[2]S.23.01 Group'!$C$8:$H$120,E$1+1,FALSE)/1000</f>
        <v>0</v>
      </c>
      <c r="F24" s="118">
        <f>VLOOKUP($B24,'[2]S.23.01 Group'!$C$8:$H$120,F$1+1,FALSE)/1000</f>
        <v>0</v>
      </c>
      <c r="G24" s="118">
        <f>VLOOKUP($B24,'[2]S.23.01 Group'!$C$8:$H$120,G$1+1,FALSE)/1000</f>
        <v>0</v>
      </c>
    </row>
    <row r="25" spans="1:7" ht="26.45" customHeight="1" thickBot="1">
      <c r="A25" s="252" t="s">
        <v>390</v>
      </c>
      <c r="B25" s="251" t="s">
        <v>38</v>
      </c>
      <c r="C25" s="118">
        <f>VLOOKUP($B25,'[1]S.23.01 Group'!$C$8:$H$120,C$1+1,FALSE)/1000</f>
        <v>0</v>
      </c>
      <c r="D25" s="118">
        <f>VLOOKUP($B25,'[2]S.23.01 Group'!$C$8:$H$120,D$1+1,FALSE)/1000</f>
        <v>0</v>
      </c>
      <c r="E25" s="118">
        <f>VLOOKUP($B25,'[2]S.23.01 Group'!$C$8:$H$120,E$1+1,FALSE)/1000</f>
        <v>0</v>
      </c>
      <c r="F25" s="118">
        <f>VLOOKUP($B25,'[2]S.23.01 Group'!$C$8:$H$120,F$1+1,FALSE)/1000</f>
        <v>0</v>
      </c>
      <c r="G25" s="118">
        <f>VLOOKUP($B25,'[2]S.23.01 Group'!$C$8:$H$120,G$1+1,FALSE)/1000</f>
        <v>0</v>
      </c>
    </row>
    <row r="26" spans="1:7" ht="26.45" customHeight="1" thickBot="1">
      <c r="A26" s="252" t="s">
        <v>391</v>
      </c>
      <c r="B26" s="251" t="s">
        <v>40</v>
      </c>
      <c r="C26" s="118">
        <f>VLOOKUP($B26,'[1]S.23.01 Group'!$C$8:$H$120,C$1+1,FALSE)/1000</f>
        <v>0</v>
      </c>
      <c r="D26" s="118">
        <f>VLOOKUP($B26,'[2]S.23.01 Group'!$C$8:$H$120,D$1+1,FALSE)/1000</f>
        <v>0</v>
      </c>
      <c r="E26" s="118">
        <f>VLOOKUP($B26,'[2]S.23.01 Group'!$C$8:$H$120,E$1+1,FALSE)/1000</f>
        <v>0</v>
      </c>
      <c r="F26" s="118">
        <f>VLOOKUP($B26,'[2]S.23.01 Group'!$C$8:$H$120,F$1+1,FALSE)/1000</f>
        <v>0</v>
      </c>
      <c r="G26" s="118">
        <f>VLOOKUP($B26,'[2]S.23.01 Group'!$C$8:$H$120,G$1+1,FALSE)/1000</f>
        <v>0</v>
      </c>
    </row>
    <row r="27" spans="1:7" ht="26.45" customHeight="1" thickBot="1">
      <c r="A27" s="251" t="s">
        <v>345</v>
      </c>
      <c r="B27" s="250"/>
      <c r="C27" s="144"/>
      <c r="D27" s="144"/>
      <c r="E27" s="144"/>
      <c r="F27" s="144"/>
      <c r="G27" s="144"/>
    </row>
    <row r="28" spans="1:7" ht="26.45" customHeight="1" thickBot="1">
      <c r="A28" s="252" t="s">
        <v>345</v>
      </c>
      <c r="B28" s="251" t="s">
        <v>42</v>
      </c>
      <c r="C28" s="118">
        <f>VLOOKUP($B28,'[1]S.23.01 Group'!$C$8:$H$120,C$1+1,FALSE)/1000</f>
        <v>0</v>
      </c>
      <c r="D28" s="118">
        <f>VLOOKUP($B28,'[2]S.23.01 Group'!$C$8:$H$120,D$1+1,FALSE)</f>
        <v>0</v>
      </c>
      <c r="E28" s="144"/>
      <c r="F28" s="181"/>
      <c r="G28" s="181"/>
    </row>
    <row r="29" spans="1:7" ht="26.45" customHeight="1" thickBot="1">
      <c r="A29" s="251" t="s">
        <v>346</v>
      </c>
      <c r="B29" s="250"/>
      <c r="C29" s="144"/>
      <c r="D29" s="144"/>
      <c r="E29" s="144"/>
      <c r="F29" s="181"/>
      <c r="G29" s="181"/>
    </row>
    <row r="30" spans="1:7" ht="26.45" customHeight="1" thickBot="1">
      <c r="A30" s="252" t="s">
        <v>392</v>
      </c>
      <c r="B30" s="251" t="s">
        <v>44</v>
      </c>
      <c r="C30" s="118">
        <f>VLOOKUP($B30,'[1]S.23.01 Group'!$C$8:$H$120,C$1+1,FALSE)/1000</f>
        <v>0</v>
      </c>
      <c r="D30" s="118">
        <f>VLOOKUP($B30,'[1]S.23.01 Group'!$C$8:$H$120,D$1+1,FALSE)/1000</f>
        <v>0</v>
      </c>
      <c r="E30" s="118">
        <f>VLOOKUP($B30,'[1]S.23.01 Group'!$C$8:$H$120,E$1+1,FALSE)/1000</f>
        <v>0</v>
      </c>
      <c r="F30" s="118">
        <f>VLOOKUP($B30,'[1]S.23.01 Group'!$C$8:$H$120,F$1+1,FALSE)/1000</f>
        <v>0</v>
      </c>
      <c r="G30" s="181"/>
    </row>
    <row r="31" spans="1:7" ht="26.45" customHeight="1" thickBot="1">
      <c r="A31" s="252" t="s">
        <v>393</v>
      </c>
      <c r="B31" s="251" t="s">
        <v>46</v>
      </c>
      <c r="C31" s="118">
        <f>VLOOKUP($B31,'[1]S.23.01 Group'!$C$8:$H$120,C$1+1,FALSE)/1000</f>
        <v>0</v>
      </c>
      <c r="D31" s="118">
        <f>VLOOKUP($B31,'[1]S.23.01 Group'!$C$8:$H$120,D$1+1,FALSE)/1000</f>
        <v>0</v>
      </c>
      <c r="E31" s="118">
        <f>VLOOKUP($B31,'[1]S.23.01 Group'!$C$8:$H$120,E$1+1,FALSE)/1000</f>
        <v>0</v>
      </c>
      <c r="F31" s="118">
        <f>VLOOKUP($B31,'[1]S.23.01 Group'!$C$8:$H$120,F$1+1,FALSE)/1000</f>
        <v>0</v>
      </c>
      <c r="G31" s="118">
        <f>VLOOKUP($B31,'[2]S.23.01 Group'!$C$8:$H$120,G$1+1,FALSE)/1000</f>
        <v>0</v>
      </c>
    </row>
    <row r="32" spans="1:7" ht="26.45" customHeight="1" thickBot="1">
      <c r="A32" s="252" t="s">
        <v>394</v>
      </c>
      <c r="B32" s="251" t="s">
        <v>48</v>
      </c>
      <c r="C32" s="118">
        <f>VLOOKUP($B32,'[1]S.23.01 Group'!$C$8:$H$120,C$1+1,FALSE)/1000</f>
        <v>0</v>
      </c>
      <c r="D32" s="118">
        <f>VLOOKUP($B32,'[1]S.23.01 Group'!$C$8:$H$120,D$1+1,FALSE)/1000</f>
        <v>0</v>
      </c>
      <c r="E32" s="118">
        <f>VLOOKUP($B32,'[1]S.23.01 Group'!$C$8:$H$120,E$1+1,FALSE)/1000</f>
        <v>0</v>
      </c>
      <c r="F32" s="118">
        <f>VLOOKUP($B32,'[1]S.23.01 Group'!$C$8:$H$120,F$1+1,FALSE)/1000</f>
        <v>0</v>
      </c>
      <c r="G32" s="118">
        <f>VLOOKUP($B32,'[2]S.23.01 Group'!$C$8:$H$120,G$1+1,FALSE)/1000</f>
        <v>0</v>
      </c>
    </row>
    <row r="33" spans="1:7" ht="26.45" customHeight="1" thickBot="1">
      <c r="A33" s="252" t="s">
        <v>395</v>
      </c>
      <c r="B33" s="251" t="s">
        <v>50</v>
      </c>
      <c r="C33" s="118">
        <f>VLOOKUP($B33,'[1]S.23.01 Group'!$C$8:$H$120,C$1+1,FALSE)/1000</f>
        <v>0</v>
      </c>
      <c r="D33" s="118">
        <f>VLOOKUP($B33,'[1]S.23.01 Group'!$C$8:$H$120,D$1+1,FALSE)/1000</f>
        <v>0</v>
      </c>
      <c r="E33" s="118">
        <f>VLOOKUP($B33,'[1]S.23.01 Group'!$C$8:$H$120,E$1+1,FALSE)/1000</f>
        <v>0</v>
      </c>
      <c r="F33" s="118">
        <f>VLOOKUP($B33,'[1]S.23.01 Group'!$C$8:$H$120,F$1+1,FALSE)/1000</f>
        <v>0</v>
      </c>
      <c r="G33" s="118">
        <f>VLOOKUP($B33,'[2]S.23.01 Group'!$C$8:$H$120,G$1+1,FALSE)/1000</f>
        <v>0</v>
      </c>
    </row>
    <row r="34" spans="1:7" ht="26.45" customHeight="1" thickBot="1">
      <c r="A34" s="252" t="s">
        <v>396</v>
      </c>
      <c r="B34" s="251" t="s">
        <v>52</v>
      </c>
      <c r="C34" s="118">
        <f>VLOOKUP($B34,'[1]S.23.01 Group'!$C$8:$H$120,C$1+1,FALSE)/1000</f>
        <v>0</v>
      </c>
      <c r="D34" s="118">
        <f>VLOOKUP($B34,'[1]S.23.01 Group'!$C$8:$H$120,D$1+1,FALSE)/1000</f>
        <v>0</v>
      </c>
      <c r="E34" s="118">
        <f>VLOOKUP($B34,'[1]S.23.01 Group'!$C$8:$H$120,E$1+1,FALSE)/1000</f>
        <v>0</v>
      </c>
      <c r="F34" s="118">
        <f>VLOOKUP($B34,'[1]S.23.01 Group'!$C$8:$H$120,F$1+1,FALSE)/1000</f>
        <v>0</v>
      </c>
      <c r="G34" s="118">
        <f>VLOOKUP($B34,'[2]S.23.01 Group'!$C$8:$H$120,G$1+1,FALSE)/1000</f>
        <v>0</v>
      </c>
    </row>
    <row r="35" spans="1:7" ht="26.45" customHeight="1" thickBot="1">
      <c r="A35" s="251" t="s">
        <v>397</v>
      </c>
      <c r="B35" s="251" t="s">
        <v>54</v>
      </c>
      <c r="C35" s="118">
        <f>VLOOKUP($B35,'[1]S.23.01 Group'!$C$8:$H$120,C$1+1,FALSE)/1000</f>
        <v>0</v>
      </c>
      <c r="D35" s="118">
        <f>VLOOKUP($B35,'[1]S.23.01 Group'!$C$8:$H$120,D$1+1,FALSE)/1000</f>
        <v>0</v>
      </c>
      <c r="E35" s="118">
        <f>VLOOKUP($B35,'[1]S.23.01 Group'!$C$8:$H$120,E$1+1,FALSE)/1000</f>
        <v>0</v>
      </c>
      <c r="F35" s="118">
        <f>VLOOKUP($B35,'[1]S.23.01 Group'!$C$8:$H$120,F$1+1,FALSE)/1000</f>
        <v>0</v>
      </c>
      <c r="G35" s="118">
        <f>VLOOKUP($B35,'[2]S.23.01 Group'!$C$8:$H$120,G$1+1,FALSE)/1000</f>
        <v>0</v>
      </c>
    </row>
    <row r="36" spans="1:7" ht="26.45" customHeight="1" thickBot="1">
      <c r="A36" s="251" t="s">
        <v>348</v>
      </c>
      <c r="B36" s="251" t="s">
        <v>56</v>
      </c>
      <c r="C36" s="118">
        <f>VLOOKUP($B36,'[1]S.23.01 Group'!$C$8:$H$120,C$1+1,FALSE)/1000</f>
        <v>20322443.6952084</v>
      </c>
      <c r="D36" s="118">
        <f>VLOOKUP($B36,'[1]S.23.01 Group'!$C$8:$H$120,D$1+1,FALSE)/1000</f>
        <v>20322443.6952084</v>
      </c>
      <c r="E36" s="118">
        <f>VLOOKUP($B36,'[1]S.23.01 Group'!$C$8:$H$120,E$1+1,FALSE)/1000</f>
        <v>0</v>
      </c>
      <c r="F36" s="118">
        <f>VLOOKUP($B36,'[1]S.23.01 Group'!$C$8:$H$120,F$1+1,FALSE)/1000</f>
        <v>0</v>
      </c>
      <c r="G36" s="118">
        <f>VLOOKUP($B36,'[2]S.23.01 Group'!$C$8:$H$120,G$1+1,FALSE)/1000</f>
        <v>0</v>
      </c>
    </row>
    <row r="37" spans="1:7" ht="26.45" customHeight="1" thickBot="1">
      <c r="A37" s="251" t="s">
        <v>349</v>
      </c>
      <c r="B37" s="250"/>
      <c r="C37" s="181"/>
      <c r="D37" s="181"/>
      <c r="E37" s="181"/>
      <c r="F37" s="181"/>
      <c r="G37" s="181"/>
    </row>
    <row r="38" spans="1:7" ht="26.45" customHeight="1" thickBot="1">
      <c r="A38" s="252" t="s">
        <v>350</v>
      </c>
      <c r="B38" s="251" t="s">
        <v>58</v>
      </c>
      <c r="C38" s="118">
        <f>VLOOKUP($B38,'[1]S.23.01 Group'!$C$8:$H$120,C$1+1,FALSE)/1000</f>
        <v>0</v>
      </c>
      <c r="D38" s="144"/>
      <c r="E38" s="144"/>
      <c r="F38" s="118">
        <v>0</v>
      </c>
      <c r="G38" s="181"/>
    </row>
    <row r="39" spans="1:7" ht="26.45" customHeight="1" thickBot="1">
      <c r="A39" s="252" t="s">
        <v>351</v>
      </c>
      <c r="B39" s="251" t="s">
        <v>60</v>
      </c>
      <c r="C39" s="118">
        <f>VLOOKUP($B39,'[1]S.23.01 Group'!$C$8:$H$120,C$1+1,FALSE)/1000</f>
        <v>0</v>
      </c>
      <c r="D39" s="144"/>
      <c r="E39" s="144"/>
      <c r="F39" s="118">
        <v>0</v>
      </c>
      <c r="G39" s="181"/>
    </row>
    <row r="40" spans="1:7" ht="26.45" customHeight="1" thickBot="1">
      <c r="A40" s="252" t="s">
        <v>352</v>
      </c>
      <c r="B40" s="251" t="s">
        <v>62</v>
      </c>
      <c r="C40" s="118">
        <f>VLOOKUP($B40,'[1]S.23.01 Group'!$C$8:$H$120,C$1+1,FALSE)/1000</f>
        <v>0</v>
      </c>
      <c r="D40" s="144"/>
      <c r="E40" s="144"/>
      <c r="F40" s="118">
        <v>0</v>
      </c>
      <c r="G40" s="118">
        <v>0</v>
      </c>
    </row>
    <row r="41" spans="1:7" ht="26.45" customHeight="1" thickBot="1">
      <c r="A41" s="252" t="s">
        <v>355</v>
      </c>
      <c r="B41" s="251" t="s">
        <v>68</v>
      </c>
      <c r="C41" s="118">
        <f>VLOOKUP($B41,'[1]S.23.01 Group'!$C$8:$H$120,C$1+1,FALSE)/1000</f>
        <v>0</v>
      </c>
      <c r="D41" s="144"/>
      <c r="E41" s="144"/>
      <c r="F41" s="144"/>
      <c r="G41" s="181"/>
    </row>
    <row r="42" spans="1:7" ht="26.45" customHeight="1" thickBot="1">
      <c r="A42" s="252" t="s">
        <v>354</v>
      </c>
      <c r="B42" s="251" t="s">
        <v>66</v>
      </c>
      <c r="C42" s="118">
        <f>VLOOKUP($B42,'[1]S.23.01 Group'!$C$8:$H$120,C$1+1,FALSE)/1000</f>
        <v>0</v>
      </c>
      <c r="D42" s="118">
        <f>VLOOKUP($B42,'[2]S.23.01 Group'!$C$8:$H$120,D$1+1,FALSE)/1000</f>
        <v>0</v>
      </c>
      <c r="E42" s="118">
        <f>VLOOKUP($B42,'[2]S.23.01 Group'!$C$8:$H$120,E$1+1,FALSE)/1000</f>
        <v>0</v>
      </c>
      <c r="F42" s="118">
        <f>VLOOKUP($B42,'[2]S.23.01 Group'!$C$8:$H$120,F$1+1,FALSE)/1000</f>
        <v>0</v>
      </c>
      <c r="G42" s="118">
        <f>VLOOKUP($B42,'[2]S.23.01 Group'!$C$8:$H$120,G$1+1,FALSE)/1000</f>
        <v>0</v>
      </c>
    </row>
    <row r="43" spans="1:7" ht="26.45" customHeight="1" thickBot="1">
      <c r="A43" s="250"/>
      <c r="B43" s="250"/>
      <c r="C43" s="144"/>
      <c r="D43" s="144"/>
      <c r="E43" s="144"/>
      <c r="F43" s="144"/>
      <c r="G43" s="144"/>
    </row>
    <row r="44" spans="1:7" ht="26.45" customHeight="1" thickBot="1">
      <c r="A44" s="252" t="s">
        <v>356</v>
      </c>
      <c r="B44" s="251" t="s">
        <v>70</v>
      </c>
      <c r="C44" s="118">
        <f>VLOOKUP($B44,'[1]S.23.01 Group'!$C$8:$H$120,C$1+1,FALSE)/1000</f>
        <v>0</v>
      </c>
      <c r="D44" s="144"/>
      <c r="E44" s="144"/>
      <c r="F44" s="118">
        <f>VLOOKUP($B44,'[2]S.23.01 Group'!$C$8:$H$120,F$1+1,FALSE)/1000</f>
        <v>0</v>
      </c>
      <c r="G44" s="118">
        <f>VLOOKUP($B44,'[2]S.23.01 Group'!$C$8:$H$120,G$1+1,FALSE)/1000</f>
        <v>0</v>
      </c>
    </row>
    <row r="45" spans="1:7" ht="26.45" customHeight="1" thickBot="1">
      <c r="A45" s="252" t="s">
        <v>357</v>
      </c>
      <c r="B45" s="251" t="s">
        <v>72</v>
      </c>
      <c r="C45" s="118">
        <f>VLOOKUP($B45,'[1]S.23.01 Group'!$C$8:$H$120,C$1+1,FALSE)/1000</f>
        <v>0</v>
      </c>
      <c r="D45" s="144"/>
      <c r="E45" s="144"/>
      <c r="F45" s="118">
        <f>VLOOKUP($B45,'[2]S.23.01 Group'!$C$8:$H$120,F$1+1,FALSE)/1000</f>
        <v>0</v>
      </c>
      <c r="G45" s="118">
        <f>VLOOKUP($B45,'[2]S.23.01 Group'!$C$8:$H$120,G$1+1,FALSE)/1000</f>
        <v>0</v>
      </c>
    </row>
    <row r="46" spans="1:7" ht="26.45" customHeight="1" thickBot="1">
      <c r="A46" s="252" t="s">
        <v>398</v>
      </c>
      <c r="B46" s="251" t="s">
        <v>74</v>
      </c>
      <c r="C46" s="118">
        <f>VLOOKUP($B46,'[1]S.23.01 Group'!$C$8:$H$120,C$1+1,FALSE)/1000</f>
        <v>0</v>
      </c>
      <c r="D46" s="144"/>
      <c r="E46" s="144"/>
      <c r="F46" s="118">
        <f>VLOOKUP($B46,'[2]S.23.01 Group'!$C$8:$H$120,F$1+1,FALSE)/1000</f>
        <v>0</v>
      </c>
      <c r="G46" s="118">
        <f>VLOOKUP($B46,'[2]S.23.01 Group'!$C$8:$H$120,G$1+1,FALSE)/1000</f>
        <v>0</v>
      </c>
    </row>
    <row r="47" spans="1:7" ht="26.45" customHeight="1" thickBot="1">
      <c r="A47" s="252" t="s">
        <v>358</v>
      </c>
      <c r="B47" s="251" t="s">
        <v>76</v>
      </c>
      <c r="C47" s="118">
        <f>VLOOKUP($B47,'[1]S.23.01 Group'!$C$8:$H$120,C$1+1,FALSE)/1000</f>
        <v>0</v>
      </c>
      <c r="D47" s="144"/>
      <c r="E47" s="144"/>
      <c r="F47" s="118">
        <f>VLOOKUP($B47,'[2]S.23.01 Group'!$C$8:$H$120,F$1+1,FALSE)/1000</f>
        <v>0</v>
      </c>
      <c r="G47" s="118">
        <f>VLOOKUP($B47,'[2]S.23.01 Group'!$C$8:$H$120,G$1+1,FALSE)/1000</f>
        <v>0</v>
      </c>
    </row>
    <row r="48" spans="1:7" ht="26.45" customHeight="1" thickBot="1">
      <c r="A48" s="251" t="s">
        <v>359</v>
      </c>
      <c r="B48" s="251" t="s">
        <v>78</v>
      </c>
      <c r="C48" s="118">
        <f>VLOOKUP($B48,'[1]S.23.01 Group'!$C$8:$H$120,C$1+1,FALSE)/1000</f>
        <v>0</v>
      </c>
      <c r="D48" s="144"/>
      <c r="E48" s="144"/>
      <c r="F48" s="118">
        <f>VLOOKUP($B48,'[2]S.23.01 Group'!$C$8:$H$120,F$1+1,FALSE)/1000</f>
        <v>0</v>
      </c>
      <c r="G48" s="118">
        <f>VLOOKUP($B48,'[2]S.23.01 Group'!$C$8:$H$120,G$1+1,FALSE)/1000</f>
        <v>0</v>
      </c>
    </row>
    <row r="49" spans="1:7" ht="26.45" customHeight="1" thickBot="1">
      <c r="A49" s="251" t="s">
        <v>399</v>
      </c>
      <c r="B49" s="250"/>
      <c r="C49" s="144"/>
      <c r="D49" s="144"/>
      <c r="E49" s="144"/>
      <c r="F49" s="144"/>
      <c r="G49" s="144"/>
    </row>
    <row r="50" spans="1:7" ht="26.45" customHeight="1" thickBot="1">
      <c r="A50" s="251" t="s">
        <v>342</v>
      </c>
      <c r="B50" s="251" t="s">
        <v>80</v>
      </c>
      <c r="C50" s="118">
        <f>VLOOKUP($B50,'[1]S.23.01 Group'!$C$8:$H$120,C$1+1,FALSE)/1000</f>
        <v>0</v>
      </c>
      <c r="D50" s="118">
        <f>VLOOKUP($B50,'[1]S.23.01 Group'!$C$8:$H$120,D$1+1,FALSE)/1000</f>
        <v>0</v>
      </c>
      <c r="E50" s="118">
        <f>VLOOKUP($B50,'[1]S.23.01 Group'!$C$8:$H$120,E$1+1,FALSE)/1000</f>
        <v>0</v>
      </c>
      <c r="F50" s="118">
        <f>VLOOKUP($B50,'[1]S.23.01 Group'!$C$8:$H$120,F$1+1,FALSE)/1000</f>
        <v>0</v>
      </c>
      <c r="G50" s="144"/>
    </row>
    <row r="51" spans="1:7" ht="26.45" customHeight="1" thickBot="1">
      <c r="A51" s="252" t="s">
        <v>400</v>
      </c>
      <c r="B51" s="251" t="s">
        <v>82</v>
      </c>
      <c r="C51" s="118">
        <f>VLOOKUP($B51,'[1]S.23.01 Group'!$C$8:$H$120,C$1+1,FALSE)/1000</f>
        <v>0</v>
      </c>
      <c r="D51" s="118">
        <f>VLOOKUP($B51,'[1]S.23.01 Group'!$C$8:$H$120,D$1+1,FALSE)/1000</f>
        <v>0</v>
      </c>
      <c r="E51" s="118">
        <f>VLOOKUP($B51,'[1]S.23.01 Group'!$C$8:$H$120,E$1+1,FALSE)/1000</f>
        <v>0</v>
      </c>
      <c r="F51" s="118">
        <f>VLOOKUP($B51,'[1]S.23.01 Group'!$C$8:$H$120,F$1+1,FALSE)/1000</f>
        <v>0</v>
      </c>
      <c r="G51" s="118">
        <f>VLOOKUP($B51,'[2]S.23.01 Group'!$C$8:$H$120,G$1+1,FALSE)/1000</f>
        <v>0</v>
      </c>
    </row>
    <row r="52" spans="1:7" ht="26.45" customHeight="1" thickBot="1">
      <c r="A52" s="252" t="s">
        <v>401</v>
      </c>
      <c r="B52" s="251" t="s">
        <v>179</v>
      </c>
      <c r="C52" s="118">
        <f>VLOOKUP($B52,'[1]S.23.01 Group'!$C$8:$H$120,C$1+1,FALSE)/1000</f>
        <v>0</v>
      </c>
      <c r="D52" s="118">
        <f>VLOOKUP($B52,'[1]S.23.01 Group'!$C$8:$H$120,D$1+1,FALSE)/1000</f>
        <v>0</v>
      </c>
      <c r="E52" s="118">
        <f>VLOOKUP($B52,'[1]S.23.01 Group'!$C$8:$H$120,E$1+1,FALSE)/1000</f>
        <v>0</v>
      </c>
      <c r="F52" s="118">
        <f>VLOOKUP($B52,'[1]S.23.01 Group'!$C$8:$H$120,F$1+1,FALSE)/1000</f>
        <v>0</v>
      </c>
      <c r="G52" s="144"/>
    </row>
    <row r="53" spans="1:7" ht="26.45" customHeight="1" thickBot="1">
      <c r="A53" s="252" t="s">
        <v>402</v>
      </c>
      <c r="B53" s="251" t="s">
        <v>181</v>
      </c>
      <c r="C53" s="118">
        <f>VLOOKUP($B53,'[1]S.23.01 Group'!$C$8:$H$120,C$1+1,FALSE)/1000</f>
        <v>0</v>
      </c>
      <c r="D53" s="118">
        <f>VLOOKUP($B53,'[1]S.23.01 Group'!$C$8:$H$120,D$1+1,FALSE)/1000</f>
        <v>0</v>
      </c>
      <c r="E53" s="118">
        <f>VLOOKUP($B53,'[1]S.23.01 Group'!$C$8:$H$120,E$1+1,FALSE)/1000</f>
        <v>0</v>
      </c>
      <c r="F53" s="118">
        <f>VLOOKUP($B53,'[1]S.23.01 Group'!$C$8:$H$120,F$1+1,FALSE)/1000</f>
        <v>0</v>
      </c>
      <c r="G53" s="144"/>
    </row>
    <row r="54" spans="1:7" ht="26.45" customHeight="1" thickBot="1">
      <c r="A54" s="251" t="s">
        <v>403</v>
      </c>
      <c r="B54" s="250"/>
      <c r="C54" s="144"/>
      <c r="D54" s="144"/>
      <c r="E54" s="144"/>
      <c r="F54" s="144"/>
      <c r="G54" s="144"/>
    </row>
    <row r="55" spans="1:7" ht="26.45" customHeight="1" thickBot="1">
      <c r="A55" s="252" t="s">
        <v>404</v>
      </c>
      <c r="B55" s="251" t="s">
        <v>405</v>
      </c>
      <c r="C55" s="118">
        <f>VLOOKUP($B55,'[2]S.23.01 Group'!$C$8:$H$120,C$1+1,FALSE)/1000</f>
        <v>0</v>
      </c>
      <c r="D55" s="118">
        <f>VLOOKUP($B55,'[2]S.23.01 Group'!$C$8:$H$120,D$1+1,FALSE)/1000</f>
        <v>0</v>
      </c>
      <c r="E55" s="118">
        <f>VLOOKUP($B55,'[2]S.23.01 Group'!$C$8:$H$120,E$1+1,FALSE)/1000</f>
        <v>0</v>
      </c>
      <c r="F55" s="118">
        <f>VLOOKUP($B55,'[2]S.23.01 Group'!$C$8:$H$120,F$1+1,FALSE)/1000</f>
        <v>0</v>
      </c>
      <c r="G55" s="118">
        <f>VLOOKUP($B55,'[2]S.23.01 Group'!$C$8:$H$120,G$1+1,FALSE)/1000</f>
        <v>0</v>
      </c>
    </row>
    <row r="56" spans="1:7" ht="26.45" customHeight="1" thickBot="1">
      <c r="A56" s="252" t="s">
        <v>406</v>
      </c>
      <c r="B56" s="251" t="s">
        <v>407</v>
      </c>
      <c r="C56" s="118">
        <f>VLOOKUP($B56,'[2]S.23.01 Group'!$C$8:$H$120,C$1+1,FALSE)/1000</f>
        <v>0</v>
      </c>
      <c r="D56" s="118">
        <f>VLOOKUP($B56,'[2]S.23.01 Group'!$C$8:$H$120,D$1+1,FALSE)/1000</f>
        <v>0</v>
      </c>
      <c r="E56" s="118">
        <f>VLOOKUP($B56,'[2]S.23.01 Group'!$C$8:$H$120,E$1+1,FALSE)/1000</f>
        <v>0</v>
      </c>
      <c r="F56" s="118">
        <f>VLOOKUP($B56,'[2]S.23.01 Group'!$C$8:$H$120,F$1+1,FALSE)/1000</f>
        <v>0</v>
      </c>
      <c r="G56" s="118">
        <f>VLOOKUP($B56,'[2]S.23.01 Group'!$C$8:$H$120,G$1+1,FALSE)/1000</f>
        <v>0</v>
      </c>
    </row>
    <row r="57" spans="1:7" ht="26.45" customHeight="1" thickBot="1">
      <c r="A57" s="250"/>
      <c r="B57" s="250"/>
      <c r="C57" s="144"/>
      <c r="D57" s="144"/>
      <c r="E57" s="144"/>
      <c r="F57" s="144"/>
      <c r="G57" s="144"/>
    </row>
    <row r="58" spans="1:7" ht="26.45" customHeight="1" thickBot="1">
      <c r="A58" s="252" t="s">
        <v>408</v>
      </c>
      <c r="B58" s="251" t="s">
        <v>89</v>
      </c>
      <c r="C58" s="118">
        <f>VLOOKUP($B58,'[1]S.23.01 Group'!$C$8:$H$120,C$1+1,FALSE)/1000</f>
        <v>20322443.6952084</v>
      </c>
      <c r="D58" s="118">
        <f>VLOOKUP($B58,'[3]S.23.01 Group'!$C$8:$H$120,D$1+1,FALSE)/1000</f>
        <v>0</v>
      </c>
      <c r="E58" s="118">
        <f>VLOOKUP($B58,'[3]S.23.01 Group'!$C$8:$H$120,E$1+1,FALSE)/1000</f>
        <v>0</v>
      </c>
      <c r="F58" s="118">
        <f>VLOOKUP($B58,'[2]S.23.01 Group'!$C$8:$H$120,F$1+1,FALSE)/1000</f>
        <v>0</v>
      </c>
      <c r="G58" s="118">
        <f>VLOOKUP($B58,'[2]S.23.01 Group'!$C$8:$H$120,G$1+1,FALSE)/1000</f>
        <v>0</v>
      </c>
    </row>
    <row r="59" spans="1:7" ht="26.45" customHeight="1" thickBot="1">
      <c r="A59" s="252" t="s">
        <v>409</v>
      </c>
      <c r="B59" s="251" t="s">
        <v>91</v>
      </c>
      <c r="C59" s="118">
        <f>VLOOKUP($B59,'[1]S.23.01 Group'!$C$8:$H$120,C$1+1,FALSE)/1000</f>
        <v>20322443.6952084</v>
      </c>
      <c r="D59" s="118">
        <f>VLOOKUP($B59,'[3]S.23.01 Group'!$C$8:$H$120,D$1+1,FALSE)/1000</f>
        <v>0</v>
      </c>
      <c r="E59" s="118">
        <f>VLOOKUP($B59,'[3]S.23.01 Group'!$C$8:$H$120,E$1+1,FALSE)/1000</f>
        <v>0</v>
      </c>
      <c r="F59" s="118">
        <f>VLOOKUP($B59,'[2]S.23.01 Group'!$C$8:$H$120,F$1+1,FALSE)/1000</f>
        <v>0</v>
      </c>
      <c r="G59" s="144"/>
    </row>
    <row r="60" spans="1:7" ht="26.45" customHeight="1" thickBot="1">
      <c r="A60" s="252" t="s">
        <v>410</v>
      </c>
      <c r="B60" s="251" t="s">
        <v>97</v>
      </c>
      <c r="C60" s="118">
        <f>VLOOKUP($B60,'[1]S.23.01 Group'!$C$8:$H$120,C$1+1,FALSE)/1000</f>
        <v>20322443.6952084</v>
      </c>
      <c r="D60" s="118">
        <f>VLOOKUP($B60,'[3]S.23.01 Group'!$C$8:$H$120,D$1+1,FALSE)/1000</f>
        <v>0</v>
      </c>
      <c r="E60" s="118">
        <f>VLOOKUP($B60,'[3]S.23.01 Group'!$C$8:$H$120,E$1+1,FALSE)/1000</f>
        <v>0</v>
      </c>
      <c r="F60" s="118">
        <f>VLOOKUP($B60,'[2]S.23.01 Group'!$C$8:$H$120,F$1+1,FALSE)/1000</f>
        <v>0</v>
      </c>
      <c r="G60" s="118">
        <f>VLOOKUP($B60,'[2]S.23.01 Group'!$C$8:$H$120,G$1+1,FALSE)/1000</f>
        <v>0</v>
      </c>
    </row>
    <row r="61" spans="1:7" ht="26.45" customHeight="1" thickBot="1">
      <c r="A61" s="252" t="s">
        <v>411</v>
      </c>
      <c r="B61" s="251" t="s">
        <v>98</v>
      </c>
      <c r="C61" s="118">
        <f>VLOOKUP($B61,'[1]S.23.01 Group'!$C$8:$H$120,C$1+1,FALSE)/1000</f>
        <v>20322443.6952084</v>
      </c>
      <c r="D61" s="118">
        <f>VLOOKUP($B61,'[3]S.23.01 Group'!$C$8:$H$120,D$1+1,FALSE)/1000</f>
        <v>0</v>
      </c>
      <c r="E61" s="118">
        <f>VLOOKUP($B61,'[3]S.23.01 Group'!$C$8:$H$120,E$1+1,FALSE)/1000</f>
        <v>0</v>
      </c>
      <c r="F61" s="118">
        <f>VLOOKUP($B61,'[2]S.23.01 Group'!$C$8:$H$120,F$1+1,FALSE)/1000</f>
        <v>0</v>
      </c>
      <c r="G61" s="144"/>
    </row>
    <row r="62" spans="1:7" ht="26.45" customHeight="1" thickBot="1">
      <c r="A62" s="251" t="s">
        <v>412</v>
      </c>
      <c r="B62" s="251" t="s">
        <v>104</v>
      </c>
      <c r="C62" s="118">
        <f>VLOOKUP($B62,'[1]S.23.01 Group'!$C$8:$H$120,C$1+1,FALSE)/1000</f>
        <v>4998440.1532410001</v>
      </c>
      <c r="D62" s="144"/>
      <c r="E62" s="144"/>
      <c r="F62" s="144"/>
      <c r="G62" s="144"/>
    </row>
    <row r="63" spans="1:7" ht="26.45" customHeight="1" thickBot="1">
      <c r="A63" s="251" t="s">
        <v>413</v>
      </c>
      <c r="B63" s="251" t="s">
        <v>109</v>
      </c>
      <c r="C63" s="253">
        <f>VLOOKUP($B63,'[1]S.23.01 Group'!$C$8:$H$120,C$1+1,FALSE)</f>
        <v>4.0657571306583078</v>
      </c>
      <c r="D63" s="144"/>
      <c r="E63" s="144"/>
      <c r="F63" s="144"/>
      <c r="G63" s="144"/>
    </row>
    <row r="64" spans="1:7" ht="26.45" customHeight="1" thickBot="1">
      <c r="A64" s="251" t="s">
        <v>414</v>
      </c>
      <c r="B64" s="251" t="s">
        <v>110</v>
      </c>
      <c r="C64" s="118">
        <f>VLOOKUP($B64,'[1]S.23.01 Group'!$C$8:$H$120,C$1+1,FALSE)/1000</f>
        <v>20322443.6952084</v>
      </c>
      <c r="D64" s="118">
        <f>VLOOKUP($B64,'[3]S.23.01 Group'!$C$8:$H$120,D$1+1,FALSE)/1000</f>
        <v>0</v>
      </c>
      <c r="E64" s="118">
        <f>VLOOKUP($B64,'[3]S.23.01 Group'!$C$8:$H$120,E$1+1,FALSE)/1000</f>
        <v>0</v>
      </c>
      <c r="F64" s="118">
        <f>VLOOKUP($B64,'[3]S.23.01 Group'!$C$8:$H$120,F$1+1,FALSE)/1000</f>
        <v>0</v>
      </c>
      <c r="G64" s="118">
        <f>VLOOKUP($B64,'[3]S.23.01 Group'!$C$8:$H$120,G$1+1,FALSE)/1000</f>
        <v>0</v>
      </c>
    </row>
    <row r="65" spans="1:7" ht="26.45" customHeight="1" thickBot="1">
      <c r="A65" s="251" t="s">
        <v>415</v>
      </c>
      <c r="B65" s="251" t="s">
        <v>112</v>
      </c>
      <c r="C65" s="118">
        <f>VLOOKUP($B65,'[1]S.23.01 Group'!$C$8:$H$120,C$1+1,FALSE)/1000</f>
        <v>14398032.737598302</v>
      </c>
      <c r="D65" s="144"/>
      <c r="E65" s="144"/>
      <c r="F65" s="144"/>
      <c r="G65" s="144"/>
    </row>
    <row r="66" spans="1:7" ht="26.45" customHeight="1" thickBot="1">
      <c r="A66" s="251" t="s">
        <v>416</v>
      </c>
      <c r="B66" s="251" t="s">
        <v>114</v>
      </c>
      <c r="C66" s="253">
        <f>VLOOKUP($B66,'[1]S.23.01 Group'!$C$8:$H$120,C$1+1,FALSE)</f>
        <v>1.4114736412662399</v>
      </c>
      <c r="D66" s="144"/>
      <c r="E66" s="144"/>
      <c r="F66" s="144"/>
      <c r="G66" s="144"/>
    </row>
    <row r="67" spans="1:7" ht="26.45" customHeight="1" thickBot="1">
      <c r="A67" s="250"/>
      <c r="B67" s="250"/>
      <c r="C67" s="250"/>
      <c r="D67" s="250"/>
      <c r="E67" s="250"/>
      <c r="F67" s="250"/>
      <c r="G67" s="250"/>
    </row>
    <row r="68" spans="1:7" ht="26.45" customHeight="1" thickBot="1">
      <c r="A68" s="250"/>
      <c r="B68" s="250"/>
      <c r="C68" s="188" t="s">
        <v>165</v>
      </c>
      <c r="D68" s="250"/>
      <c r="E68" s="250"/>
      <c r="F68" s="250"/>
      <c r="G68" s="250"/>
    </row>
    <row r="69" spans="1:7" ht="26.45" customHeight="1" thickBot="1">
      <c r="A69" s="251" t="s">
        <v>342</v>
      </c>
      <c r="B69" s="250"/>
      <c r="C69" s="144"/>
      <c r="D69" s="144"/>
      <c r="E69" s="144"/>
      <c r="F69" s="144"/>
      <c r="G69" s="144"/>
    </row>
    <row r="70" spans="1:7" ht="26.45" customHeight="1" thickBot="1">
      <c r="A70" s="252" t="s">
        <v>149</v>
      </c>
      <c r="B70" s="251" t="s">
        <v>115</v>
      </c>
      <c r="C70" s="118">
        <f>VLOOKUP($B70,'[1]S.23.01 Group'!$C$8:$H$120,C$1+1,FALSE)/1000</f>
        <v>26114524.242208399</v>
      </c>
      <c r="D70" s="144"/>
      <c r="E70" s="144"/>
      <c r="F70" s="144"/>
      <c r="G70" s="144"/>
    </row>
    <row r="71" spans="1:7" ht="26.45" customHeight="1" thickBot="1">
      <c r="A71" s="252" t="s">
        <v>369</v>
      </c>
      <c r="B71" s="251" t="s">
        <v>116</v>
      </c>
      <c r="C71" s="118">
        <f>VLOOKUP($B71,'[1]S.23.01 Group'!$C$8:$H$120,C$1+1,FALSE)/1000</f>
        <v>1442080.547</v>
      </c>
      <c r="D71" s="144"/>
      <c r="E71" s="144"/>
      <c r="F71" s="144"/>
      <c r="G71" s="144"/>
    </row>
    <row r="72" spans="1:7" ht="26.45" customHeight="1" thickBot="1">
      <c r="A72" s="252" t="s">
        <v>370</v>
      </c>
      <c r="B72" s="251" t="s">
        <v>117</v>
      </c>
      <c r="C72" s="118">
        <f>VLOOKUP($B72,'[1]S.23.01 Group'!$C$8:$H$120,C$1+1,FALSE)/1000</f>
        <v>4350000</v>
      </c>
      <c r="D72" s="144"/>
      <c r="E72" s="144"/>
      <c r="F72" s="144"/>
      <c r="G72" s="144"/>
    </row>
    <row r="73" spans="1:7" ht="26.45" customHeight="1" thickBot="1">
      <c r="A73" s="252" t="s">
        <v>371</v>
      </c>
      <c r="B73" s="251" t="s">
        <v>372</v>
      </c>
      <c r="C73" s="118">
        <f>VLOOKUP($B73,'[1]S.23.01 Group'!$C$8:$H$120,C$1+1,FALSE)/1000</f>
        <v>3502650.6370000001</v>
      </c>
      <c r="D73" s="144"/>
      <c r="E73" s="144"/>
      <c r="F73" s="144"/>
      <c r="G73" s="144"/>
    </row>
    <row r="74" spans="1:7" ht="26.45" customHeight="1" thickBot="1">
      <c r="A74" s="252" t="s">
        <v>373</v>
      </c>
      <c r="B74" s="251" t="s">
        <v>119</v>
      </c>
      <c r="C74" s="118">
        <f>VLOOKUP($B74,'[1]S.23.01 Group'!$C$8:$H$120,C$1+1,FALSE)/1000</f>
        <v>0</v>
      </c>
      <c r="D74" s="144"/>
      <c r="E74" s="144"/>
      <c r="F74" s="144"/>
      <c r="G74" s="144"/>
    </row>
    <row r="75" spans="1:7" ht="26.45" customHeight="1" thickBot="1">
      <c r="A75" s="252" t="s">
        <v>417</v>
      </c>
      <c r="B75" s="251" t="s">
        <v>121</v>
      </c>
      <c r="C75" s="118">
        <f>VLOOKUP($B75,'[1]S.23.01 Group'!$C$8:$H$120,C$1+1,FALSE)/1000</f>
        <v>0</v>
      </c>
      <c r="D75" s="144"/>
      <c r="E75" s="144"/>
      <c r="F75" s="144"/>
      <c r="G75" s="144"/>
    </row>
    <row r="76" spans="1:7" ht="26.45" customHeight="1" thickBot="1">
      <c r="A76" s="251" t="s">
        <v>418</v>
      </c>
      <c r="B76" s="251" t="s">
        <v>123</v>
      </c>
      <c r="C76" s="118">
        <f>VLOOKUP($B76,'[1]S.23.01 Group'!$C$8:$H$120,C$1+1,FALSE)/1000</f>
        <v>16819793.058208402</v>
      </c>
      <c r="D76" s="144"/>
      <c r="E76" s="144"/>
      <c r="F76" s="144"/>
      <c r="G76" s="144"/>
    </row>
    <row r="77" spans="1:7" ht="26.45" customHeight="1" thickBot="1">
      <c r="A77" s="251" t="s">
        <v>374</v>
      </c>
      <c r="B77" s="250"/>
      <c r="C77" s="144"/>
      <c r="D77" s="144"/>
      <c r="E77" s="144"/>
      <c r="F77" s="144"/>
      <c r="G77" s="144"/>
    </row>
    <row r="78" spans="1:7" ht="26.45" customHeight="1" thickBot="1">
      <c r="A78" s="252" t="s">
        <v>375</v>
      </c>
      <c r="B78" s="251" t="s">
        <v>125</v>
      </c>
      <c r="C78" s="118">
        <f>VLOOKUP($B78,'[1]S.23.01 Group'!$C$8:$H$120,C$1+1,FALSE)/1000</f>
        <v>147567.265058669</v>
      </c>
      <c r="D78" s="118">
        <f>VLOOKUP($B78,'[1]S.23.01 Group'!$C$8:$H$120,D$1+1,FALSE)/1000</f>
        <v>0</v>
      </c>
      <c r="E78" s="144"/>
      <c r="F78" s="144"/>
      <c r="G78" s="144"/>
    </row>
    <row r="79" spans="1:7" ht="26.45" customHeight="1" thickBot="1">
      <c r="A79" s="252" t="s">
        <v>376</v>
      </c>
      <c r="B79" s="251" t="s">
        <v>127</v>
      </c>
      <c r="C79" s="118">
        <f>VLOOKUP($B79,'[1]S.23.01 Group'!$C$8:$H$120,C$1+1,FALSE)/1000</f>
        <v>226066.83118186801</v>
      </c>
      <c r="D79" s="118">
        <f>VLOOKUP($B79,'[1]S.23.01 Group'!$C$8:$H$120,D$1+1,FALSE)/1000</f>
        <v>0</v>
      </c>
      <c r="E79" s="144"/>
      <c r="F79" s="144"/>
      <c r="G79" s="144"/>
    </row>
    <row r="80" spans="1:7" ht="26.45" customHeight="1" thickBot="1">
      <c r="A80" s="251" t="s">
        <v>377</v>
      </c>
      <c r="B80" s="251" t="s">
        <v>128</v>
      </c>
      <c r="C80" s="118">
        <f>VLOOKUP($B80,'[1]S.23.01 Group'!$C$8:$H$120,C$1+1,FALSE)/1000</f>
        <v>373634.09624053707</v>
      </c>
      <c r="D80" s="118">
        <f>VLOOKUP($B80,'[1]S.23.01 Group'!$C$8:$H$120,D$1+1,FALSE)/1000</f>
        <v>0</v>
      </c>
      <c r="E80" s="144"/>
      <c r="F80" s="144"/>
      <c r="G80" s="144"/>
    </row>
    <row r="81" spans="1:7">
      <c r="A81" s="107"/>
      <c r="B81" s="107"/>
      <c r="C81" s="107"/>
      <c r="D81" s="107"/>
      <c r="E81" s="107"/>
      <c r="F81" s="107"/>
      <c r="G81" s="107"/>
    </row>
    <row r="83" spans="1:7">
      <c r="A83" s="106" t="s">
        <v>605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8"/>
  <sheetViews>
    <sheetView workbookViewId="0">
      <selection activeCell="E8" sqref="E8"/>
    </sheetView>
  </sheetViews>
  <sheetFormatPr defaultRowHeight="15"/>
  <cols>
    <col min="1" max="1" width="88.7109375" customWidth="1"/>
    <col min="3" max="3" width="13.28515625" bestFit="1" customWidth="1"/>
  </cols>
  <sheetData>
    <row r="1" spans="1:5" ht="18.600000000000001" customHeight="1">
      <c r="A1" s="2" t="s">
        <v>419</v>
      </c>
    </row>
    <row r="2" spans="1:5" ht="18.600000000000001" customHeight="1" thickBot="1">
      <c r="A2" s="2" t="s">
        <v>420</v>
      </c>
    </row>
    <row r="3" spans="1:5" ht="69" customHeight="1" thickBot="1">
      <c r="A3" s="60"/>
      <c r="B3" s="60"/>
      <c r="C3" s="61" t="s">
        <v>421</v>
      </c>
      <c r="D3" s="62" t="s">
        <v>422</v>
      </c>
      <c r="E3" s="70" t="s">
        <v>423</v>
      </c>
    </row>
    <row r="4" spans="1:5" ht="18.600000000000001" customHeight="1" thickBot="1">
      <c r="A4" s="60"/>
      <c r="B4" s="60"/>
      <c r="C4" s="64" t="s">
        <v>197</v>
      </c>
      <c r="D4" s="4" t="s">
        <v>168</v>
      </c>
      <c r="E4" s="26" t="s">
        <v>196</v>
      </c>
    </row>
    <row r="5" spans="1:5" ht="18.600000000000001" customHeight="1" thickBot="1">
      <c r="A5" s="93" t="s">
        <v>424</v>
      </c>
      <c r="B5" s="82" t="s">
        <v>242</v>
      </c>
      <c r="C5" s="103">
        <v>5863476.1333909305</v>
      </c>
      <c r="D5" s="63"/>
      <c r="E5" s="103"/>
    </row>
    <row r="6" spans="1:5" ht="18.600000000000001" customHeight="1" thickBot="1">
      <c r="A6" s="93" t="s">
        <v>425</v>
      </c>
      <c r="B6" s="82" t="s">
        <v>256</v>
      </c>
      <c r="C6" s="103">
        <v>901777.15754321299</v>
      </c>
      <c r="D6" s="58"/>
      <c r="E6" s="65"/>
    </row>
    <row r="7" spans="1:5" ht="18.600000000000001" customHeight="1" thickBot="1">
      <c r="A7" s="93" t="s">
        <v>426</v>
      </c>
      <c r="B7" s="82" t="s">
        <v>4</v>
      </c>
      <c r="C7" s="103">
        <v>0</v>
      </c>
      <c r="D7" s="103"/>
      <c r="E7" s="103"/>
    </row>
    <row r="8" spans="1:5" ht="18.600000000000001" customHeight="1" thickBot="1">
      <c r="A8" s="93" t="s">
        <v>427</v>
      </c>
      <c r="B8" s="82" t="s">
        <v>6</v>
      </c>
      <c r="C8" s="103">
        <v>1856330.1927727298</v>
      </c>
      <c r="D8" s="103"/>
      <c r="E8" s="103"/>
    </row>
    <row r="9" spans="1:5" ht="18.600000000000001" customHeight="1" thickBot="1">
      <c r="A9" s="93" t="s">
        <v>428</v>
      </c>
      <c r="B9" s="82" t="s">
        <v>8</v>
      </c>
      <c r="C9" s="103">
        <v>5386827.5505063701</v>
      </c>
      <c r="D9" s="103"/>
      <c r="E9" s="103"/>
    </row>
    <row r="10" spans="1:5" ht="18.600000000000001" customHeight="1" thickBot="1">
      <c r="A10" s="93" t="s">
        <v>429</v>
      </c>
      <c r="B10" s="82" t="s">
        <v>10</v>
      </c>
      <c r="C10" s="103">
        <v>-4147835.0332524301</v>
      </c>
      <c r="D10" s="58"/>
      <c r="E10" s="65"/>
    </row>
    <row r="11" spans="1:5" ht="18.600000000000001" customHeight="1" thickBot="1">
      <c r="A11" s="93" t="s">
        <v>430</v>
      </c>
      <c r="B11" s="82" t="s">
        <v>12</v>
      </c>
      <c r="C11" s="103">
        <v>0</v>
      </c>
      <c r="D11" s="58"/>
      <c r="E11" s="65"/>
    </row>
    <row r="12" spans="1:5" ht="18.600000000000001" customHeight="1" thickBot="1">
      <c r="A12" s="92" t="s">
        <v>431</v>
      </c>
      <c r="B12" s="82" t="s">
        <v>18</v>
      </c>
      <c r="C12" s="103">
        <v>9860576.0009608101</v>
      </c>
      <c r="D12" s="68"/>
      <c r="E12" s="69"/>
    </row>
    <row r="13" spans="1:5" s="24" customFormat="1" ht="18.600000000000001" customHeight="1" thickBot="1">
      <c r="A13" s="104"/>
      <c r="B13" s="60"/>
      <c r="C13" s="91"/>
      <c r="D13" s="60"/>
      <c r="E13" s="60"/>
    </row>
    <row r="14" spans="1:5" ht="18.600000000000001" customHeight="1" thickBot="1">
      <c r="A14" s="92" t="s">
        <v>432</v>
      </c>
      <c r="B14" s="60"/>
      <c r="C14" s="85" t="s">
        <v>196</v>
      </c>
    </row>
    <row r="15" spans="1:5" ht="18.600000000000001" customHeight="1" thickBot="1">
      <c r="A15" s="93" t="s">
        <v>433</v>
      </c>
      <c r="B15" s="82" t="s">
        <v>24</v>
      </c>
      <c r="C15" s="103">
        <v>551183.64048000006</v>
      </c>
    </row>
    <row r="16" spans="1:5" ht="18.600000000000001" customHeight="1" thickBot="1">
      <c r="A16" s="93" t="s">
        <v>434</v>
      </c>
      <c r="B16" s="82" t="s">
        <v>26</v>
      </c>
      <c r="C16" s="103">
        <v>0</v>
      </c>
    </row>
    <row r="17" spans="1:3" ht="18.600000000000001" customHeight="1" thickBot="1">
      <c r="A17" s="93" t="s">
        <v>435</v>
      </c>
      <c r="B17" s="82" t="s">
        <v>28</v>
      </c>
      <c r="C17" s="103">
        <v>-1457646.3498017099</v>
      </c>
    </row>
    <row r="18" spans="1:3" ht="18.600000000000001" customHeight="1" thickBot="1">
      <c r="A18" s="93" t="s">
        <v>436</v>
      </c>
      <c r="B18" s="82" t="s">
        <v>30</v>
      </c>
      <c r="C18" s="103">
        <v>0</v>
      </c>
    </row>
    <row r="19" spans="1:3" ht="18.600000000000001" customHeight="1" thickBot="1">
      <c r="A19" s="92" t="s">
        <v>437</v>
      </c>
      <c r="B19" s="82" t="s">
        <v>38</v>
      </c>
      <c r="C19" s="103">
        <v>8954113.2916391008</v>
      </c>
    </row>
    <row r="20" spans="1:3" ht="18.600000000000001" customHeight="1" thickBot="1">
      <c r="A20" s="92" t="s">
        <v>438</v>
      </c>
      <c r="B20" s="82" t="s">
        <v>40</v>
      </c>
      <c r="C20" s="103">
        <v>0</v>
      </c>
    </row>
    <row r="21" spans="1:3" ht="18.600000000000001" customHeight="1" thickBot="1">
      <c r="A21" s="92" t="s">
        <v>439</v>
      </c>
      <c r="B21" s="82" t="s">
        <v>42</v>
      </c>
      <c r="C21" s="103">
        <v>8954113.2916391008</v>
      </c>
    </row>
    <row r="22" spans="1:3" ht="18.600000000000001" customHeight="1" thickBot="1">
      <c r="A22" s="92" t="s">
        <v>440</v>
      </c>
      <c r="B22" s="60"/>
      <c r="C22" s="69"/>
    </row>
    <row r="23" spans="1:3" ht="18.600000000000001" customHeight="1" thickBot="1">
      <c r="A23" s="93" t="s">
        <v>441</v>
      </c>
      <c r="B23" s="82" t="s">
        <v>78</v>
      </c>
      <c r="C23" s="103">
        <v>0</v>
      </c>
    </row>
    <row r="24" spans="1:3" ht="18.600000000000001" customHeight="1" thickBot="1">
      <c r="A24" s="93" t="s">
        <v>442</v>
      </c>
      <c r="B24" s="82" t="s">
        <v>80</v>
      </c>
      <c r="C24" s="103">
        <v>0</v>
      </c>
    </row>
    <row r="25" spans="1:3" ht="18.600000000000001" customHeight="1" thickBot="1">
      <c r="A25" s="93" t="s">
        <v>443</v>
      </c>
      <c r="B25" s="82" t="s">
        <v>82</v>
      </c>
      <c r="C25" s="103">
        <v>0</v>
      </c>
    </row>
    <row r="26" spans="1:3" ht="18.600000000000001" customHeight="1" thickBot="1">
      <c r="A26" s="93" t="s">
        <v>444</v>
      </c>
      <c r="B26" s="82" t="s">
        <v>179</v>
      </c>
      <c r="C26" s="103">
        <v>0</v>
      </c>
    </row>
    <row r="27" spans="1:3" ht="18.600000000000001" customHeight="1" thickBot="1">
      <c r="A27" s="93" t="s">
        <v>445</v>
      </c>
      <c r="B27" s="82" t="s">
        <v>181</v>
      </c>
      <c r="C27" s="103">
        <v>0</v>
      </c>
    </row>
    <row r="28" spans="1:3" ht="18.600000000000001" customHeight="1">
      <c r="A28" s="93"/>
      <c r="B28" s="82"/>
    </row>
    <row r="29" spans="1:3" ht="18.600000000000001" customHeight="1">
      <c r="A29" s="92"/>
      <c r="B29" s="60"/>
    </row>
    <row r="30" spans="1:3">
      <c r="A30" s="93"/>
      <c r="B30" s="82"/>
    </row>
    <row r="31" spans="1:3">
      <c r="A31" s="93"/>
      <c r="B31" s="82"/>
    </row>
    <row r="32" spans="1:3">
      <c r="A32" s="93"/>
      <c r="B32" s="82"/>
    </row>
    <row r="33" spans="1:2">
      <c r="A33" s="93"/>
      <c r="B33" s="82"/>
    </row>
    <row r="34" spans="1:2">
      <c r="A34" s="93"/>
      <c r="B34" s="82"/>
    </row>
    <row r="35" spans="1:2">
      <c r="A35" s="93"/>
      <c r="B35" s="82"/>
    </row>
    <row r="36" spans="1:2">
      <c r="A36" s="92"/>
      <c r="B36" s="60"/>
    </row>
    <row r="37" spans="1:2">
      <c r="A37" s="93"/>
      <c r="B37" s="82"/>
    </row>
    <row r="38" spans="1:2">
      <c r="A38" s="92"/>
      <c r="B38" s="8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zoomScale="80" zoomScaleNormal="80" workbookViewId="0">
      <selection activeCell="F14" sqref="F14"/>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460</v>
      </c>
      <c r="B1" t="s">
        <v>598</v>
      </c>
    </row>
    <row r="2" spans="1:6" ht="31.15" customHeight="1" thickBot="1">
      <c r="A2" s="71" t="s">
        <v>461</v>
      </c>
    </row>
    <row r="3" spans="1:6" ht="42.6" customHeight="1" thickBot="1">
      <c r="A3" s="4" t="s">
        <v>462</v>
      </c>
      <c r="B3" s="4" t="s">
        <v>463</v>
      </c>
      <c r="C3" s="4" t="s">
        <v>464</v>
      </c>
      <c r="D3" s="4" t="s">
        <v>465</v>
      </c>
      <c r="E3" s="4" t="s">
        <v>422</v>
      </c>
      <c r="F3" s="4" t="s">
        <v>423</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432</v>
      </c>
      <c r="B8" s="3"/>
      <c r="C8" s="5" t="s">
        <v>196</v>
      </c>
      <c r="D8" s="3"/>
      <c r="E8" s="3"/>
      <c r="F8" s="3"/>
    </row>
    <row r="9" spans="1:6" ht="31.15" customHeight="1" thickBot="1">
      <c r="A9" s="6" t="s">
        <v>466</v>
      </c>
      <c r="B9" s="5" t="s">
        <v>20</v>
      </c>
      <c r="C9" s="3"/>
      <c r="D9" s="3"/>
      <c r="E9" s="3"/>
      <c r="F9" s="3"/>
    </row>
    <row r="10" spans="1:6" ht="31.15" customHeight="1" thickBot="1">
      <c r="A10" s="6" t="s">
        <v>429</v>
      </c>
      <c r="B10" s="5" t="s">
        <v>10</v>
      </c>
      <c r="C10" s="3"/>
      <c r="D10" s="3"/>
      <c r="E10" s="3"/>
      <c r="F10" s="3"/>
    </row>
    <row r="11" spans="1:6" ht="31.15" customHeight="1" thickBot="1">
      <c r="A11" s="6" t="s">
        <v>436</v>
      </c>
      <c r="B11" s="5" t="s">
        <v>30</v>
      </c>
      <c r="C11" s="3"/>
      <c r="D11" s="3"/>
      <c r="E11" s="3"/>
      <c r="F11" s="3"/>
    </row>
    <row r="12" spans="1:6" ht="31.15" customHeight="1" thickBot="1">
      <c r="A12" s="5" t="s">
        <v>437</v>
      </c>
      <c r="B12" s="5" t="s">
        <v>38</v>
      </c>
      <c r="C12" s="3"/>
      <c r="D12" s="3"/>
      <c r="E12" s="3"/>
      <c r="F12" s="3"/>
    </row>
    <row r="13" spans="1:6" ht="31.15" customHeight="1" thickBot="1">
      <c r="A13" s="6" t="s">
        <v>467</v>
      </c>
      <c r="B13" s="5" t="s">
        <v>40</v>
      </c>
      <c r="C13" s="3"/>
      <c r="D13" s="3"/>
      <c r="E13" s="3"/>
      <c r="F13" s="3"/>
    </row>
    <row r="14" spans="1:6" ht="31.15" customHeight="1" thickBot="1">
      <c r="A14" s="5" t="s">
        <v>439</v>
      </c>
      <c r="B14" s="5" t="s">
        <v>42</v>
      </c>
      <c r="C14" s="3"/>
      <c r="D14" s="3"/>
      <c r="E14" s="3"/>
      <c r="F14" s="3"/>
    </row>
    <row r="15" spans="1:6" ht="31.15" customHeight="1" thickBot="1">
      <c r="A15" s="5" t="s">
        <v>440</v>
      </c>
      <c r="B15" s="3"/>
      <c r="C15" s="3"/>
      <c r="D15" s="3"/>
      <c r="E15" s="3"/>
      <c r="F15" s="3"/>
    </row>
    <row r="16" spans="1:6" ht="31.15" customHeight="1" thickBot="1">
      <c r="A16" s="6" t="s">
        <v>468</v>
      </c>
      <c r="B16" s="5" t="s">
        <v>58</v>
      </c>
      <c r="C16" s="3"/>
      <c r="D16" s="3"/>
      <c r="E16" s="3"/>
      <c r="F16" s="3"/>
    </row>
    <row r="17" spans="1:6" ht="31.15" customHeight="1" thickBot="1">
      <c r="A17" s="6" t="s">
        <v>469</v>
      </c>
      <c r="B17" s="5" t="s">
        <v>60</v>
      </c>
      <c r="C17" s="3"/>
      <c r="D17" s="3"/>
      <c r="E17" s="3"/>
      <c r="F17" s="3"/>
    </row>
    <row r="18" spans="1:6" ht="31.15" customHeight="1" thickBot="1">
      <c r="A18" s="6" t="s">
        <v>441</v>
      </c>
      <c r="B18" s="5" t="s">
        <v>78</v>
      </c>
      <c r="C18" s="3"/>
      <c r="D18" s="3"/>
      <c r="E18" s="3"/>
      <c r="F18" s="3"/>
    </row>
    <row r="19" spans="1:6" ht="31.15" customHeight="1" thickBot="1">
      <c r="A19" s="6" t="s">
        <v>448</v>
      </c>
      <c r="B19" s="5" t="s">
        <v>80</v>
      </c>
      <c r="C19" s="3"/>
      <c r="D19" s="3"/>
      <c r="E19" s="3"/>
      <c r="F19" s="3"/>
    </row>
    <row r="20" spans="1:6" ht="31.15" customHeight="1" thickBot="1">
      <c r="A20" s="6" t="s">
        <v>470</v>
      </c>
      <c r="B20" s="5" t="s">
        <v>82</v>
      </c>
      <c r="C20" s="3"/>
      <c r="D20" s="3"/>
      <c r="E20" s="3"/>
      <c r="F20" s="3"/>
    </row>
    <row r="21" spans="1:6" ht="31.15" customHeight="1" thickBot="1">
      <c r="A21" s="6" t="s">
        <v>471</v>
      </c>
      <c r="B21" s="5" t="s">
        <v>179</v>
      </c>
      <c r="C21" s="3"/>
      <c r="D21" s="3"/>
      <c r="E21" s="3"/>
      <c r="F21" s="3"/>
    </row>
    <row r="22" spans="1:6" ht="31.15" customHeight="1" thickBot="1">
      <c r="A22" s="6" t="s">
        <v>445</v>
      </c>
      <c r="B22" s="5" t="s">
        <v>181</v>
      </c>
      <c r="C22" s="3"/>
      <c r="D22" s="3"/>
      <c r="E22" s="3"/>
      <c r="F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0"/>
  <sheetViews>
    <sheetView showGridLines="0" zoomScale="85" zoomScaleNormal="85" workbookViewId="0"/>
  </sheetViews>
  <sheetFormatPr defaultColWidth="9.140625" defaultRowHeight="14.25"/>
  <cols>
    <col min="1" max="1" width="2.5703125" style="106" customWidth="1"/>
    <col min="2" max="2" width="107.42578125" style="127" customWidth="1"/>
    <col min="3" max="3" width="8.85546875" style="127"/>
    <col min="4" max="4" width="22.28515625" style="106" customWidth="1"/>
    <col min="5" max="5" width="17.5703125" style="106" customWidth="1"/>
    <col min="6" max="6" width="19.85546875" style="106" customWidth="1"/>
    <col min="7" max="16384" width="9.140625" style="106"/>
  </cols>
  <sheetData>
    <row r="1" spans="1:7" ht="18.75" customHeight="1">
      <c r="A1" s="105"/>
      <c r="B1" s="192" t="s">
        <v>446</v>
      </c>
      <c r="C1" s="170"/>
      <c r="D1" s="105"/>
      <c r="E1" s="105"/>
      <c r="F1" s="171"/>
    </row>
    <row r="2" spans="1:7" ht="18.75" customHeight="1" thickBot="1">
      <c r="A2" s="105"/>
      <c r="B2" s="192" t="s">
        <v>447</v>
      </c>
      <c r="C2" s="172"/>
      <c r="D2" s="173">
        <v>3</v>
      </c>
      <c r="E2" s="173">
        <v>3</v>
      </c>
      <c r="F2" s="173">
        <v>4</v>
      </c>
    </row>
    <row r="3" spans="1:7" ht="62.45" customHeight="1" thickBot="1">
      <c r="B3" s="130"/>
      <c r="C3" s="130"/>
      <c r="D3" s="174" t="s">
        <v>421</v>
      </c>
      <c r="E3" s="175" t="s">
        <v>422</v>
      </c>
      <c r="F3" s="176" t="s">
        <v>423</v>
      </c>
    </row>
    <row r="4" spans="1:7" ht="22.15" customHeight="1" thickBot="1">
      <c r="B4" s="130"/>
      <c r="C4" s="130"/>
      <c r="D4" s="131" t="s">
        <v>163</v>
      </c>
      <c r="E4" s="108" t="s">
        <v>168</v>
      </c>
      <c r="F4" s="132" t="s">
        <v>198</v>
      </c>
    </row>
    <row r="5" spans="1:7" ht="22.15" customHeight="1" thickBot="1">
      <c r="B5" s="177" t="s">
        <v>424</v>
      </c>
      <c r="C5" s="178" t="s">
        <v>242</v>
      </c>
      <c r="D5" s="179">
        <v>10668906.086598098</v>
      </c>
      <c r="E5" s="180"/>
      <c r="F5" s="179">
        <v>0</v>
      </c>
    </row>
    <row r="6" spans="1:7" ht="22.15" customHeight="1" thickBot="1">
      <c r="B6" s="177" t="s">
        <v>425</v>
      </c>
      <c r="C6" s="178" t="s">
        <v>256</v>
      </c>
      <c r="D6" s="179">
        <v>1005043.98600622</v>
      </c>
      <c r="E6" s="144"/>
      <c r="F6" s="181"/>
    </row>
    <row r="7" spans="1:7" ht="22.15" customHeight="1" thickBot="1">
      <c r="B7" s="177" t="s">
        <v>426</v>
      </c>
      <c r="C7" s="178" t="s">
        <v>4</v>
      </c>
      <c r="D7" s="179">
        <v>0</v>
      </c>
      <c r="E7" s="179">
        <v>0</v>
      </c>
      <c r="F7" s="179">
        <v>0</v>
      </c>
    </row>
    <row r="8" spans="1:7" ht="22.15" customHeight="1" thickBot="1">
      <c r="B8" s="177" t="s">
        <v>427</v>
      </c>
      <c r="C8" s="178" t="s">
        <v>6</v>
      </c>
      <c r="D8" s="179">
        <v>1704595.5088371602</v>
      </c>
      <c r="E8" s="179">
        <v>0</v>
      </c>
      <c r="F8" s="179">
        <v>0</v>
      </c>
    </row>
    <row r="9" spans="1:7" ht="22.15" customHeight="1" thickBot="1">
      <c r="B9" s="177" t="s">
        <v>428</v>
      </c>
      <c r="C9" s="178" t="s">
        <v>8</v>
      </c>
      <c r="D9" s="179">
        <v>7087793.6975465501</v>
      </c>
      <c r="E9" s="179">
        <v>0</v>
      </c>
      <c r="F9" s="179">
        <v>0</v>
      </c>
    </row>
    <row r="10" spans="1:7" ht="22.15" customHeight="1" thickBot="1">
      <c r="B10" s="177" t="s">
        <v>429</v>
      </c>
      <c r="C10" s="178" t="s">
        <v>10</v>
      </c>
      <c r="D10" s="179">
        <v>-5359313.6181246303</v>
      </c>
      <c r="E10" s="144"/>
      <c r="F10" s="181"/>
    </row>
    <row r="11" spans="1:7" ht="22.15" customHeight="1" thickBot="1">
      <c r="B11" s="177" t="s">
        <v>430</v>
      </c>
      <c r="C11" s="178" t="s">
        <v>12</v>
      </c>
      <c r="D11" s="179">
        <v>0</v>
      </c>
      <c r="E11" s="144"/>
      <c r="F11" s="181"/>
    </row>
    <row r="12" spans="1:7" ht="22.15" customHeight="1" thickBot="1">
      <c r="B12" s="182" t="s">
        <v>431</v>
      </c>
      <c r="C12" s="178" t="s">
        <v>18</v>
      </c>
      <c r="D12" s="179">
        <v>15107025.6608634</v>
      </c>
      <c r="E12" s="183"/>
      <c r="F12" s="184"/>
    </row>
    <row r="13" spans="1:7" ht="22.15" customHeight="1" thickBot="1">
      <c r="B13" s="177"/>
      <c r="C13" s="130"/>
      <c r="D13" s="185">
        <v>2</v>
      </c>
      <c r="E13" s="130"/>
      <c r="F13" s="130"/>
      <c r="G13" s="127"/>
    </row>
    <row r="14" spans="1:7" ht="22.15" customHeight="1" thickBot="1">
      <c r="B14" s="182" t="s">
        <v>432</v>
      </c>
      <c r="C14" s="130"/>
      <c r="D14" s="186" t="s">
        <v>196</v>
      </c>
      <c r="E14" s="107"/>
      <c r="F14" s="107"/>
    </row>
    <row r="15" spans="1:7" ht="22.15" customHeight="1" thickBot="1">
      <c r="B15" s="177" t="s">
        <v>433</v>
      </c>
      <c r="C15" s="178" t="s">
        <v>24</v>
      </c>
      <c r="D15" s="179">
        <v>881800.88590656081</v>
      </c>
      <c r="E15" s="107"/>
      <c r="F15" s="107"/>
    </row>
    <row r="16" spans="1:7" ht="22.15" customHeight="1" thickBot="1">
      <c r="B16" s="177" t="s">
        <v>434</v>
      </c>
      <c r="C16" s="178" t="s">
        <v>26</v>
      </c>
      <c r="D16" s="179">
        <v>0</v>
      </c>
      <c r="E16" s="107"/>
      <c r="F16" s="107"/>
    </row>
    <row r="17" spans="2:6" ht="22.15" customHeight="1" thickBot="1">
      <c r="B17" s="177" t="s">
        <v>435</v>
      </c>
      <c r="C17" s="178" t="s">
        <v>28</v>
      </c>
      <c r="D17" s="179">
        <v>-1758770.9201446997</v>
      </c>
      <c r="E17" s="107"/>
      <c r="F17" s="107"/>
    </row>
    <row r="18" spans="2:6" ht="22.15" customHeight="1" thickBot="1">
      <c r="B18" s="177" t="s">
        <v>436</v>
      </c>
      <c r="C18" s="178" t="s">
        <v>30</v>
      </c>
      <c r="D18" s="179">
        <v>0</v>
      </c>
      <c r="E18" s="107"/>
      <c r="F18" s="107"/>
    </row>
    <row r="19" spans="2:6" ht="22.15" customHeight="1" thickBot="1">
      <c r="B19" s="182" t="s">
        <v>437</v>
      </c>
      <c r="C19" s="178" t="s">
        <v>38</v>
      </c>
      <c r="D19" s="179">
        <v>14230055.626625299</v>
      </c>
      <c r="E19" s="107"/>
      <c r="F19" s="107"/>
    </row>
    <row r="20" spans="2:6" ht="22.15" customHeight="1" thickBot="1">
      <c r="B20" s="182" t="s">
        <v>438</v>
      </c>
      <c r="C20" s="178" t="s">
        <v>40</v>
      </c>
      <c r="D20" s="179">
        <v>0</v>
      </c>
      <c r="E20" s="107"/>
      <c r="F20" s="107"/>
    </row>
    <row r="21" spans="2:6" ht="22.15" customHeight="1" thickBot="1">
      <c r="B21" s="182" t="s">
        <v>439</v>
      </c>
      <c r="C21" s="178" t="s">
        <v>42</v>
      </c>
      <c r="D21" s="179">
        <v>14230055.626625299</v>
      </c>
      <c r="E21" s="107"/>
      <c r="F21" s="107"/>
    </row>
    <row r="22" spans="2:6" ht="22.15" customHeight="1" thickBot="1">
      <c r="B22" s="182" t="s">
        <v>440</v>
      </c>
      <c r="C22" s="130"/>
      <c r="D22" s="184"/>
      <c r="E22" s="107"/>
      <c r="F22" s="107"/>
    </row>
    <row r="23" spans="2:6" ht="22.15" customHeight="1" thickBot="1">
      <c r="B23" s="177" t="s">
        <v>441</v>
      </c>
      <c r="C23" s="178" t="s">
        <v>78</v>
      </c>
      <c r="D23" s="179">
        <v>0</v>
      </c>
      <c r="E23" s="107"/>
      <c r="F23" s="107"/>
    </row>
    <row r="24" spans="2:6" ht="22.15" customHeight="1" thickBot="1">
      <c r="B24" s="177" t="s">
        <v>448</v>
      </c>
      <c r="C24" s="178" t="s">
        <v>80</v>
      </c>
      <c r="D24" s="179">
        <v>0</v>
      </c>
      <c r="E24" s="107"/>
      <c r="F24" s="107"/>
    </row>
    <row r="25" spans="2:6" ht="22.15" customHeight="1" thickBot="1">
      <c r="B25" s="177" t="s">
        <v>443</v>
      </c>
      <c r="C25" s="178" t="s">
        <v>82</v>
      </c>
      <c r="D25" s="179">
        <v>0</v>
      </c>
      <c r="E25" s="107"/>
      <c r="F25" s="107"/>
    </row>
    <row r="26" spans="2:6" ht="22.15" customHeight="1" thickBot="1">
      <c r="B26" s="177" t="s">
        <v>444</v>
      </c>
      <c r="C26" s="178" t="s">
        <v>179</v>
      </c>
      <c r="D26" s="179">
        <v>0</v>
      </c>
      <c r="E26" s="107"/>
      <c r="F26" s="107"/>
    </row>
    <row r="27" spans="2:6" ht="22.15" customHeight="1" thickBot="1">
      <c r="B27" s="177" t="s">
        <v>445</v>
      </c>
      <c r="C27" s="178" t="s">
        <v>181</v>
      </c>
      <c r="D27" s="179">
        <v>0</v>
      </c>
      <c r="E27" s="107"/>
      <c r="F27" s="107"/>
    </row>
    <row r="28" spans="2:6" ht="22.15" customHeight="1" thickBot="1">
      <c r="B28" s="177" t="s">
        <v>449</v>
      </c>
      <c r="C28" s="178" t="s">
        <v>450</v>
      </c>
      <c r="D28" s="179">
        <v>0</v>
      </c>
      <c r="E28" s="107"/>
      <c r="F28" s="107"/>
    </row>
    <row r="29" spans="2:6" ht="22.15" customHeight="1" thickBot="1">
      <c r="B29" s="182" t="s">
        <v>451</v>
      </c>
      <c r="C29" s="130"/>
      <c r="D29" s="184"/>
      <c r="E29" s="107"/>
      <c r="F29" s="107"/>
    </row>
    <row r="30" spans="2:6" ht="22.15" customHeight="1" thickBot="1">
      <c r="B30" s="177" t="s">
        <v>452</v>
      </c>
      <c r="C30" s="178" t="s">
        <v>84</v>
      </c>
      <c r="D30" s="179">
        <v>0</v>
      </c>
      <c r="E30" s="107"/>
      <c r="F30" s="107"/>
    </row>
    <row r="31" spans="2:6" ht="22.15" customHeight="1" thickBot="1">
      <c r="B31" s="177" t="s">
        <v>453</v>
      </c>
      <c r="C31" s="178" t="s">
        <v>87</v>
      </c>
      <c r="D31" s="179">
        <v>0</v>
      </c>
      <c r="E31" s="107"/>
      <c r="F31" s="107"/>
    </row>
    <row r="32" spans="2:6" ht="22.15" customHeight="1" thickBot="1">
      <c r="B32" s="177" t="s">
        <v>454</v>
      </c>
      <c r="C32" s="178" t="s">
        <v>89</v>
      </c>
      <c r="D32" s="179">
        <v>0</v>
      </c>
      <c r="E32" s="107"/>
      <c r="F32" s="107"/>
    </row>
    <row r="33" spans="2:6" ht="22.15" customHeight="1" thickBot="1">
      <c r="B33" s="177" t="s">
        <v>455</v>
      </c>
      <c r="C33" s="178" t="s">
        <v>91</v>
      </c>
      <c r="D33" s="179">
        <v>0</v>
      </c>
      <c r="E33" s="107"/>
      <c r="F33" s="107"/>
    </row>
    <row r="34" spans="2:6" ht="22.15" customHeight="1" thickBot="1">
      <c r="B34" s="177" t="s">
        <v>456</v>
      </c>
      <c r="C34" s="178" t="s">
        <v>93</v>
      </c>
      <c r="D34" s="179">
        <v>0</v>
      </c>
      <c r="E34" s="107"/>
      <c r="F34" s="107"/>
    </row>
    <row r="35" spans="2:6" ht="22.15" customHeight="1" thickBot="1">
      <c r="B35" s="177" t="s">
        <v>457</v>
      </c>
      <c r="C35" s="178" t="s">
        <v>95</v>
      </c>
      <c r="D35" s="179">
        <v>0</v>
      </c>
      <c r="E35" s="107"/>
      <c r="F35" s="107"/>
    </row>
    <row r="36" spans="2:6" ht="22.15" customHeight="1" thickBot="1">
      <c r="B36" s="182" t="s">
        <v>458</v>
      </c>
      <c r="C36" s="130"/>
      <c r="D36" s="184"/>
      <c r="E36" s="107"/>
      <c r="F36" s="107"/>
    </row>
    <row r="37" spans="2:6" ht="22.15" customHeight="1" thickBot="1">
      <c r="B37" s="177" t="s">
        <v>459</v>
      </c>
      <c r="C37" s="178" t="s">
        <v>97</v>
      </c>
      <c r="D37" s="179">
        <v>0</v>
      </c>
      <c r="E37" s="107"/>
      <c r="F37" s="107"/>
    </row>
    <row r="38" spans="2:6" ht="22.15" customHeight="1" thickBot="1">
      <c r="B38" s="182" t="s">
        <v>439</v>
      </c>
      <c r="C38" s="178" t="s">
        <v>98</v>
      </c>
      <c r="D38" s="179">
        <v>14230055.626625299</v>
      </c>
      <c r="E38" s="107"/>
      <c r="F38" s="107"/>
    </row>
    <row r="40" spans="2:6">
      <c r="B40" s="127" t="s">
        <v>605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
  <sheetViews>
    <sheetView showGridLines="0" zoomScale="85" zoomScaleNormal="85" workbookViewId="0">
      <selection activeCell="A22" sqref="A22"/>
    </sheetView>
  </sheetViews>
  <sheetFormatPr defaultColWidth="9.140625" defaultRowHeight="14.25"/>
  <cols>
    <col min="1" max="1" width="42.28515625" style="106" customWidth="1"/>
    <col min="2" max="2" width="30.42578125" style="106" bestFit="1" customWidth="1"/>
    <col min="3" max="3" width="34.7109375" style="106" bestFit="1" customWidth="1"/>
    <col min="4" max="4" width="40.42578125" style="106" bestFit="1" customWidth="1"/>
    <col min="5" max="5" width="29.85546875" style="106" bestFit="1" customWidth="1"/>
    <col min="6" max="6" width="18.42578125" style="106" customWidth="1"/>
    <col min="7" max="7" width="25.85546875" style="106" bestFit="1" customWidth="1"/>
    <col min="8" max="8" width="14.85546875" style="106" customWidth="1"/>
    <col min="9" max="9" width="19.85546875" style="106" customWidth="1"/>
    <col min="10" max="10" width="29.5703125" style="106" customWidth="1"/>
    <col min="11" max="11" width="10.5703125" style="106" bestFit="1" customWidth="1"/>
    <col min="12" max="12" width="9.140625" style="106"/>
    <col min="13" max="13" width="11.140625" style="106" bestFit="1" customWidth="1"/>
    <col min="14" max="14" width="23.42578125" style="106" bestFit="1" customWidth="1"/>
    <col min="15" max="15" width="20.5703125" style="106" bestFit="1" customWidth="1"/>
    <col min="16" max="16" width="16.85546875" style="106" bestFit="1" customWidth="1"/>
    <col min="17" max="17" width="30.5703125" style="106" bestFit="1" customWidth="1"/>
    <col min="18" max="16384" width="9.140625" style="106"/>
  </cols>
  <sheetData>
    <row r="1" spans="1:17" ht="18">
      <c r="A1" s="244" t="s">
        <v>528</v>
      </c>
      <c r="B1" s="244"/>
      <c r="C1" s="244"/>
      <c r="D1" s="105"/>
      <c r="E1" s="105"/>
      <c r="F1" s="105"/>
      <c r="G1" s="105"/>
      <c r="H1" s="105"/>
      <c r="I1" s="105"/>
      <c r="J1" s="105"/>
      <c r="K1" s="105"/>
      <c r="L1" s="105"/>
      <c r="M1" s="105"/>
      <c r="N1" s="105"/>
      <c r="O1" s="105"/>
      <c r="P1" s="105"/>
      <c r="Q1" s="105"/>
    </row>
    <row r="2" spans="1:17" ht="16.5" thickBot="1">
      <c r="A2" s="243" t="s">
        <v>529</v>
      </c>
      <c r="B2" s="243"/>
      <c r="C2" s="243"/>
      <c r="D2" s="105"/>
      <c r="E2" s="105"/>
      <c r="F2" s="105"/>
      <c r="G2" s="105"/>
      <c r="H2" s="105"/>
      <c r="I2" s="105"/>
      <c r="J2" s="105"/>
      <c r="K2" s="105"/>
      <c r="L2" s="105"/>
      <c r="M2" s="105"/>
      <c r="N2" s="105"/>
      <c r="O2" s="105"/>
      <c r="P2" s="105"/>
      <c r="Q2" s="105"/>
    </row>
    <row r="3" spans="1:17" ht="68.45" customHeight="1" thickBot="1">
      <c r="D3" s="107"/>
      <c r="E3" s="107"/>
      <c r="F3" s="107"/>
      <c r="G3" s="107"/>
      <c r="H3" s="107"/>
      <c r="I3" s="242" t="s">
        <v>538</v>
      </c>
      <c r="J3" s="204"/>
      <c r="K3" s="204"/>
      <c r="L3" s="204"/>
      <c r="M3" s="204"/>
      <c r="N3" s="205"/>
      <c r="O3" s="242" t="s">
        <v>539</v>
      </c>
      <c r="P3" s="205"/>
      <c r="Q3" s="108" t="s">
        <v>540</v>
      </c>
    </row>
    <row r="4" spans="1:17" ht="48" customHeight="1" thickBot="1">
      <c r="A4" s="108" t="s">
        <v>530</v>
      </c>
      <c r="B4" s="108" t="s">
        <v>531</v>
      </c>
      <c r="C4" s="108" t="s">
        <v>532</v>
      </c>
      <c r="D4" s="108" t="s">
        <v>533</v>
      </c>
      <c r="E4" s="108" t="s">
        <v>534</v>
      </c>
      <c r="F4" s="108" t="s">
        <v>535</v>
      </c>
      <c r="G4" s="108" t="s">
        <v>536</v>
      </c>
      <c r="H4" s="108" t="s">
        <v>537</v>
      </c>
      <c r="I4" s="108" t="s">
        <v>541</v>
      </c>
      <c r="J4" s="108" t="s">
        <v>542</v>
      </c>
      <c r="K4" s="108" t="s">
        <v>543</v>
      </c>
      <c r="L4" s="108" t="s">
        <v>544</v>
      </c>
      <c r="M4" s="108" t="s">
        <v>545</v>
      </c>
      <c r="N4" s="108" t="s">
        <v>546</v>
      </c>
      <c r="O4" s="108" t="s">
        <v>547</v>
      </c>
      <c r="P4" s="108" t="s">
        <v>548</v>
      </c>
      <c r="Q4" s="108" t="s">
        <v>549</v>
      </c>
    </row>
    <row r="5" spans="1:17" ht="15" thickBot="1">
      <c r="A5" s="109" t="s">
        <v>2</v>
      </c>
      <c r="B5" s="109" t="s">
        <v>161</v>
      </c>
      <c r="C5" s="109" t="s">
        <v>162</v>
      </c>
      <c r="D5" s="109" t="s">
        <v>163</v>
      </c>
      <c r="E5" s="109" t="s">
        <v>164</v>
      </c>
      <c r="F5" s="109" t="s">
        <v>165</v>
      </c>
      <c r="G5" s="109" t="s">
        <v>166</v>
      </c>
      <c r="H5" s="109" t="s">
        <v>167</v>
      </c>
      <c r="I5" s="108" t="s">
        <v>244</v>
      </c>
      <c r="J5" s="108" t="s">
        <v>245</v>
      </c>
      <c r="K5" s="108" t="s">
        <v>203</v>
      </c>
      <c r="L5" s="108" t="s">
        <v>214</v>
      </c>
      <c r="M5" s="108" t="s">
        <v>215</v>
      </c>
      <c r="N5" s="108" t="s">
        <v>216</v>
      </c>
      <c r="O5" s="108" t="s">
        <v>217</v>
      </c>
      <c r="P5" s="108" t="s">
        <v>218</v>
      </c>
      <c r="Q5" s="108" t="s">
        <v>219</v>
      </c>
    </row>
    <row r="6" spans="1:17" ht="14.25" customHeight="1" thickBot="1">
      <c r="A6" s="110" t="s">
        <v>606</v>
      </c>
      <c r="B6" s="110" t="s">
        <v>607</v>
      </c>
      <c r="C6" s="110" t="s">
        <v>608</v>
      </c>
      <c r="D6" s="110" t="s">
        <v>609</v>
      </c>
      <c r="E6" s="110" t="s">
        <v>610</v>
      </c>
      <c r="F6" s="110" t="s">
        <v>611</v>
      </c>
      <c r="G6" s="110" t="s">
        <v>612</v>
      </c>
      <c r="H6" s="110" t="s">
        <v>613</v>
      </c>
      <c r="I6" s="195" t="s">
        <v>614</v>
      </c>
      <c r="J6" s="195" t="s">
        <v>614</v>
      </c>
      <c r="K6" s="195" t="s">
        <v>614</v>
      </c>
      <c r="L6" s="110" t="s">
        <v>614</v>
      </c>
      <c r="M6" s="110" t="s">
        <v>614</v>
      </c>
      <c r="N6" s="110" t="s">
        <v>614</v>
      </c>
      <c r="O6" s="110" t="s">
        <v>615</v>
      </c>
      <c r="P6" s="110" t="s">
        <v>614</v>
      </c>
      <c r="Q6" s="110" t="s">
        <v>616</v>
      </c>
    </row>
    <row r="7" spans="1:17" ht="14.25" customHeight="1" thickBot="1">
      <c r="A7" s="110" t="s">
        <v>606</v>
      </c>
      <c r="B7" s="110" t="s">
        <v>617</v>
      </c>
      <c r="C7" s="110" t="s">
        <v>608</v>
      </c>
      <c r="D7" s="110" t="s">
        <v>618</v>
      </c>
      <c r="E7" s="110" t="s">
        <v>619</v>
      </c>
      <c r="F7" s="110" t="s">
        <v>611</v>
      </c>
      <c r="G7" s="110" t="s">
        <v>612</v>
      </c>
      <c r="H7" s="110" t="s">
        <v>613</v>
      </c>
      <c r="I7" s="195">
        <v>1</v>
      </c>
      <c r="J7" s="195">
        <v>1</v>
      </c>
      <c r="K7" s="195">
        <v>1</v>
      </c>
      <c r="L7" s="110" t="s">
        <v>614</v>
      </c>
      <c r="M7" s="110" t="s">
        <v>620</v>
      </c>
      <c r="N7" s="195">
        <v>1</v>
      </c>
      <c r="O7" s="110" t="s">
        <v>615</v>
      </c>
      <c r="P7" s="110" t="s">
        <v>614</v>
      </c>
      <c r="Q7" s="110" t="s">
        <v>616</v>
      </c>
    </row>
    <row r="8" spans="1:17" ht="14.45" customHeight="1" thickBot="1">
      <c r="A8" s="110" t="s">
        <v>606</v>
      </c>
      <c r="B8" s="110" t="s">
        <v>621</v>
      </c>
      <c r="C8" s="110" t="s">
        <v>622</v>
      </c>
      <c r="D8" s="110" t="s">
        <v>623</v>
      </c>
      <c r="E8" s="110" t="s">
        <v>624</v>
      </c>
      <c r="F8" s="110" t="s">
        <v>611</v>
      </c>
      <c r="G8" s="110" t="s">
        <v>612</v>
      </c>
      <c r="H8" s="110" t="s">
        <v>614</v>
      </c>
      <c r="I8" s="195">
        <v>1</v>
      </c>
      <c r="J8" s="195">
        <v>1</v>
      </c>
      <c r="K8" s="195">
        <v>1</v>
      </c>
      <c r="L8" s="110" t="s">
        <v>614</v>
      </c>
      <c r="M8" s="110" t="s">
        <v>620</v>
      </c>
      <c r="N8" s="195">
        <v>1</v>
      </c>
      <c r="O8" s="110" t="s">
        <v>614</v>
      </c>
      <c r="P8" s="110" t="s">
        <v>614</v>
      </c>
      <c r="Q8" s="110" t="s">
        <v>616</v>
      </c>
    </row>
    <row r="9" spans="1:17" ht="18">
      <c r="A9" s="111"/>
    </row>
    <row r="10" spans="1:17">
      <c r="A10" s="127" t="s">
        <v>605</v>
      </c>
    </row>
    <row r="11" spans="1:17" ht="30" customHeight="1"/>
    <row r="12" spans="1:17" ht="48.6" customHeight="1"/>
    <row r="18" spans="1:1" ht="18">
      <c r="A18" s="111"/>
    </row>
  </sheetData>
  <mergeCells count="4">
    <mergeCell ref="I3:N3"/>
    <mergeCell ref="O3:P3"/>
    <mergeCell ref="A2:C2"/>
    <mergeCell ref="A1:C1"/>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5"/>
  <sheetViews>
    <sheetView workbookViewId="0">
      <selection activeCell="B1" sqref="B1"/>
    </sheetView>
  </sheetViews>
  <sheetFormatPr defaultRowHeight="15"/>
  <cols>
    <col min="1" max="1" width="78.85546875" customWidth="1"/>
  </cols>
  <sheetData>
    <row r="1" spans="1:6" ht="23.25">
      <c r="A1" s="2" t="s">
        <v>472</v>
      </c>
      <c r="B1" s="102" t="s">
        <v>598</v>
      </c>
    </row>
    <row r="2" spans="1:6" ht="18.75" thickBot="1">
      <c r="A2" s="2" t="s">
        <v>473</v>
      </c>
    </row>
    <row r="3" spans="1:6" ht="77.25" thickBot="1">
      <c r="A3" s="4" t="s">
        <v>462</v>
      </c>
      <c r="B3" s="4" t="s">
        <v>463</v>
      </c>
      <c r="C3" s="4" t="s">
        <v>464</v>
      </c>
      <c r="D3" s="4" t="s">
        <v>465</v>
      </c>
      <c r="E3" s="4" t="s">
        <v>422</v>
      </c>
      <c r="F3" s="4" t="s">
        <v>423</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432</v>
      </c>
      <c r="B8" s="3"/>
      <c r="C8" s="5" t="s">
        <v>196</v>
      </c>
      <c r="D8" s="3"/>
      <c r="E8" s="3"/>
      <c r="F8" s="3"/>
    </row>
    <row r="9" spans="1:6" ht="15.75" thickBot="1">
      <c r="A9" s="6" t="s">
        <v>466</v>
      </c>
      <c r="B9" s="5" t="s">
        <v>20</v>
      </c>
      <c r="C9" s="3"/>
      <c r="D9" s="3"/>
      <c r="E9" s="3"/>
      <c r="F9" s="3"/>
    </row>
    <row r="10" spans="1:6" ht="15.75" thickBot="1">
      <c r="A10" s="6" t="s">
        <v>429</v>
      </c>
      <c r="B10" s="5" t="s">
        <v>10</v>
      </c>
      <c r="C10" s="3"/>
      <c r="D10" s="3"/>
      <c r="E10" s="3"/>
      <c r="F10" s="3"/>
    </row>
    <row r="11" spans="1:6" ht="15.75" thickBot="1">
      <c r="A11" s="6" t="s">
        <v>436</v>
      </c>
      <c r="B11" s="5" t="s">
        <v>30</v>
      </c>
      <c r="C11" s="3"/>
      <c r="D11" s="3"/>
      <c r="E11" s="3"/>
      <c r="F11" s="3"/>
    </row>
    <row r="12" spans="1:6" ht="15.75" thickBot="1">
      <c r="A12" s="5" t="s">
        <v>437</v>
      </c>
      <c r="B12" s="5" t="s">
        <v>38</v>
      </c>
      <c r="C12" s="3"/>
      <c r="D12" s="3"/>
      <c r="E12" s="3"/>
      <c r="F12" s="3"/>
    </row>
    <row r="13" spans="1:6" ht="15.75" thickBot="1">
      <c r="A13" s="6" t="s">
        <v>467</v>
      </c>
      <c r="B13" s="5" t="s">
        <v>40</v>
      </c>
      <c r="C13" s="3"/>
      <c r="D13" s="3"/>
      <c r="E13" s="3"/>
      <c r="F13" s="3"/>
    </row>
    <row r="14" spans="1:6" ht="15.75" thickBot="1">
      <c r="A14" s="5" t="s">
        <v>474</v>
      </c>
      <c r="B14" s="5" t="s">
        <v>42</v>
      </c>
      <c r="C14" s="3"/>
      <c r="D14" s="3"/>
      <c r="E14" s="3"/>
      <c r="F14" s="3"/>
    </row>
    <row r="15" spans="1:6" ht="15.75" thickBot="1">
      <c r="A15" s="5" t="s">
        <v>440</v>
      </c>
      <c r="B15" s="3"/>
      <c r="C15" s="3"/>
      <c r="D15" s="3"/>
      <c r="E15" s="3"/>
      <c r="F15" s="3"/>
    </row>
    <row r="16" spans="1:6" ht="15.75" thickBot="1">
      <c r="A16" s="6" t="s">
        <v>468</v>
      </c>
      <c r="B16" s="5" t="s">
        <v>58</v>
      </c>
      <c r="C16" s="3"/>
      <c r="D16" s="3"/>
      <c r="E16" s="3"/>
      <c r="F16" s="3"/>
    </row>
    <row r="17" spans="1:6" ht="15.75" thickBot="1">
      <c r="A17" s="6" t="s">
        <v>469</v>
      </c>
      <c r="B17" s="5" t="s">
        <v>60</v>
      </c>
      <c r="C17" s="3"/>
      <c r="D17" s="3"/>
      <c r="E17" s="3"/>
      <c r="F17" s="3"/>
    </row>
    <row r="18" spans="1:6" ht="15.75" thickBot="1">
      <c r="A18" s="6" t="s">
        <v>441</v>
      </c>
      <c r="B18" s="5" t="s">
        <v>78</v>
      </c>
      <c r="C18" s="3"/>
      <c r="D18" s="3"/>
      <c r="E18" s="3"/>
      <c r="F18" s="3"/>
    </row>
    <row r="19" spans="1:6" ht="15.75" thickBot="1">
      <c r="A19" s="6" t="s">
        <v>448</v>
      </c>
      <c r="B19" s="5" t="s">
        <v>80</v>
      </c>
      <c r="C19" s="3"/>
      <c r="D19" s="3"/>
      <c r="E19" s="3"/>
      <c r="F19" s="3"/>
    </row>
    <row r="20" spans="1:6" ht="39" thickBot="1">
      <c r="A20" s="6" t="s">
        <v>470</v>
      </c>
      <c r="B20" s="5" t="s">
        <v>82</v>
      </c>
      <c r="C20" s="3"/>
      <c r="D20" s="3"/>
      <c r="E20" s="3"/>
      <c r="F20" s="3"/>
    </row>
    <row r="21" spans="1:6" ht="15.75" thickBot="1">
      <c r="A21" s="6" t="s">
        <v>471</v>
      </c>
      <c r="B21" s="5" t="s">
        <v>179</v>
      </c>
      <c r="C21" s="3"/>
      <c r="D21" s="3"/>
      <c r="E21" s="3"/>
      <c r="F21" s="3"/>
    </row>
    <row r="22" spans="1:6" ht="15.75" thickBot="1">
      <c r="A22" s="6" t="s">
        <v>445</v>
      </c>
      <c r="B22" s="5" t="s">
        <v>181</v>
      </c>
      <c r="C22" s="3"/>
      <c r="D22" s="3"/>
      <c r="E22" s="3"/>
      <c r="F22" s="3"/>
    </row>
    <row r="23" spans="1:6" ht="15.75" thickBot="1">
      <c r="A23" s="6" t="s">
        <v>449</v>
      </c>
      <c r="B23" s="5" t="s">
        <v>450</v>
      </c>
      <c r="C23" s="3"/>
      <c r="D23" s="3"/>
      <c r="E23" s="3"/>
      <c r="F23" s="3"/>
    </row>
    <row r="24" spans="1:6" ht="15.75" thickBot="1">
      <c r="A24" s="5" t="s">
        <v>451</v>
      </c>
      <c r="B24" s="3"/>
      <c r="C24" s="3"/>
      <c r="D24" s="3"/>
      <c r="E24" s="3"/>
      <c r="F24" s="3"/>
    </row>
    <row r="25" spans="1:6" ht="15.75" thickBot="1">
      <c r="A25" s="6" t="s">
        <v>452</v>
      </c>
      <c r="B25" s="5" t="s">
        <v>84</v>
      </c>
      <c r="C25" s="3"/>
      <c r="D25" s="3"/>
      <c r="E25" s="3"/>
      <c r="F25" s="3"/>
    </row>
    <row r="26" spans="1:6" ht="39" thickBot="1">
      <c r="A26" s="6" t="s">
        <v>453</v>
      </c>
      <c r="B26" s="5" t="s">
        <v>87</v>
      </c>
      <c r="C26" s="3"/>
      <c r="D26" s="3"/>
      <c r="E26" s="3"/>
      <c r="F26" s="3"/>
    </row>
    <row r="27" spans="1:6" ht="26.25" thickBot="1">
      <c r="A27" s="6" t="s">
        <v>454</v>
      </c>
      <c r="B27" s="5" t="s">
        <v>89</v>
      </c>
      <c r="C27" s="3"/>
      <c r="D27" s="3"/>
      <c r="E27" s="3"/>
      <c r="F27" s="3"/>
    </row>
    <row r="28" spans="1:6" ht="26.25" thickBot="1">
      <c r="A28" s="6" t="s">
        <v>455</v>
      </c>
      <c r="B28" s="5" t="s">
        <v>91</v>
      </c>
      <c r="C28" s="3"/>
      <c r="D28" s="3"/>
      <c r="E28" s="3"/>
      <c r="F28" s="3"/>
    </row>
    <row r="29" spans="1:6" ht="15.75" thickBot="1">
      <c r="A29" s="6" t="s">
        <v>456</v>
      </c>
      <c r="B29" s="5" t="s">
        <v>93</v>
      </c>
      <c r="C29" s="3"/>
      <c r="D29" s="3"/>
      <c r="E29" s="3"/>
      <c r="F29" s="3"/>
    </row>
    <row r="30" spans="1:6" ht="15.75" thickBot="1">
      <c r="A30" s="6" t="s">
        <v>457</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458</v>
      </c>
      <c r="B33" s="3"/>
      <c r="C33" s="3"/>
      <c r="D33" s="3"/>
      <c r="E33" s="3"/>
      <c r="F33" s="3"/>
    </row>
    <row r="34" spans="1:6" ht="15.75" thickBot="1">
      <c r="A34" s="6" t="s">
        <v>459</v>
      </c>
      <c r="B34" s="5" t="s">
        <v>97</v>
      </c>
      <c r="C34" s="3"/>
      <c r="D34" s="3"/>
      <c r="E34" s="3"/>
      <c r="F34" s="3"/>
    </row>
    <row r="35" spans="1:6" ht="15.75" thickBot="1">
      <c r="A35" s="5" t="s">
        <v>439</v>
      </c>
      <c r="B35" s="5" t="s">
        <v>98</v>
      </c>
      <c r="C35" s="3"/>
      <c r="D35" s="3"/>
      <c r="E35" s="3"/>
      <c r="F35"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1"/>
  <sheetViews>
    <sheetView workbookViewId="0">
      <selection activeCell="B1" sqref="B1"/>
    </sheetView>
  </sheetViews>
  <sheetFormatPr defaultRowHeight="15"/>
  <cols>
    <col min="1" max="1" width="63.28515625" customWidth="1"/>
    <col min="2" max="3" width="14.7109375" customWidth="1"/>
  </cols>
  <sheetData>
    <row r="1" spans="1:3" ht="23.25">
      <c r="A1" s="2" t="s">
        <v>475</v>
      </c>
      <c r="B1" s="102" t="s">
        <v>598</v>
      </c>
    </row>
    <row r="2" spans="1:3" ht="18.75" thickBot="1">
      <c r="A2" s="2" t="s">
        <v>476</v>
      </c>
    </row>
    <row r="3" spans="1:3" ht="51.7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477</v>
      </c>
      <c r="B11" s="5" t="s">
        <v>30</v>
      </c>
      <c r="C11" s="3"/>
    </row>
    <row r="12" spans="1:3" ht="15.7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15.75" thickBot="1">
      <c r="A17" s="6" t="s">
        <v>469</v>
      </c>
      <c r="B17" s="5" t="s">
        <v>60</v>
      </c>
      <c r="C17" s="3"/>
    </row>
    <row r="18" spans="1:3" ht="26.25" thickBot="1">
      <c r="A18" s="6" t="s">
        <v>448</v>
      </c>
      <c r="B18" s="5" t="s">
        <v>80</v>
      </c>
      <c r="C18" s="3"/>
    </row>
    <row r="19" spans="1:3" ht="39" thickBot="1">
      <c r="A19" s="6" t="s">
        <v>470</v>
      </c>
      <c r="B19" s="5" t="s">
        <v>82</v>
      </c>
      <c r="C19" s="3"/>
    </row>
    <row r="20" spans="1:3" ht="26.25" thickBot="1">
      <c r="A20" s="6" t="s">
        <v>471</v>
      </c>
      <c r="B20" s="5" t="s">
        <v>179</v>
      </c>
      <c r="C20" s="3"/>
    </row>
    <row r="21" spans="1:3" ht="15.75" thickBot="1">
      <c r="A21" s="6" t="s">
        <v>445</v>
      </c>
      <c r="B21" s="5" t="s">
        <v>181</v>
      </c>
      <c r="C21"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9"/>
  <sheetViews>
    <sheetView workbookViewId="0">
      <selection activeCell="B1" sqref="B1"/>
    </sheetView>
  </sheetViews>
  <sheetFormatPr defaultRowHeight="15"/>
  <cols>
    <col min="1" max="1" width="51.85546875" customWidth="1"/>
  </cols>
  <sheetData>
    <row r="1" spans="1:3" ht="21">
      <c r="A1" s="2" t="s">
        <v>478</v>
      </c>
      <c r="B1" s="101" t="s">
        <v>598</v>
      </c>
    </row>
    <row r="2" spans="1:3" ht="18.75" thickBot="1">
      <c r="A2" s="71" t="s">
        <v>479</v>
      </c>
    </row>
    <row r="3" spans="1:3" ht="77.2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436</v>
      </c>
      <c r="B11" s="5" t="s">
        <v>30</v>
      </c>
      <c r="C11" s="3"/>
    </row>
    <row r="12" spans="1:3" ht="26.2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26.25" thickBot="1">
      <c r="A17" s="6" t="s">
        <v>469</v>
      </c>
      <c r="B17" s="5" t="s">
        <v>60</v>
      </c>
      <c r="C17" s="3"/>
    </row>
    <row r="18" spans="1:3" ht="26.25" thickBot="1">
      <c r="A18" s="6" t="s">
        <v>448</v>
      </c>
      <c r="B18" s="5" t="s">
        <v>80</v>
      </c>
      <c r="C18" s="3"/>
    </row>
    <row r="19" spans="1:3" ht="51.75" thickBot="1">
      <c r="A19" s="6" t="s">
        <v>470</v>
      </c>
      <c r="B19" s="5" t="s">
        <v>82</v>
      </c>
      <c r="C19" s="3"/>
    </row>
    <row r="20" spans="1:3" ht="26.25" thickBot="1">
      <c r="A20" s="6" t="s">
        <v>471</v>
      </c>
      <c r="B20" s="5" t="s">
        <v>179</v>
      </c>
      <c r="C20" s="3"/>
    </row>
    <row r="21" spans="1:3" ht="26.25" thickBot="1">
      <c r="A21" s="6" t="s">
        <v>445</v>
      </c>
      <c r="B21" s="5" t="s">
        <v>181</v>
      </c>
      <c r="C21" s="3"/>
    </row>
    <row r="22" spans="1:3" ht="15.75" thickBot="1">
      <c r="A22" s="6" t="s">
        <v>449</v>
      </c>
      <c r="B22" s="5" t="s">
        <v>450</v>
      </c>
      <c r="C22" s="3"/>
    </row>
    <row r="23" spans="1:3" ht="15.75" thickBot="1">
      <c r="A23" s="5" t="s">
        <v>451</v>
      </c>
      <c r="B23" s="3"/>
      <c r="C23" s="3"/>
    </row>
    <row r="24" spans="1:3" ht="26.25" thickBot="1">
      <c r="A24" s="6" t="s">
        <v>452</v>
      </c>
      <c r="B24" s="5" t="s">
        <v>84</v>
      </c>
      <c r="C24" s="3"/>
    </row>
    <row r="25" spans="1:3" ht="64.5" thickBot="1">
      <c r="A25" s="6" t="s">
        <v>453</v>
      </c>
      <c r="B25" s="5" t="s">
        <v>87</v>
      </c>
      <c r="C25" s="3"/>
    </row>
    <row r="26" spans="1:3" ht="39" thickBot="1">
      <c r="A26" s="6" t="s">
        <v>454</v>
      </c>
      <c r="B26" s="5" t="s">
        <v>89</v>
      </c>
      <c r="C26" s="3"/>
    </row>
    <row r="27" spans="1:3" ht="39" thickBot="1">
      <c r="A27" s="6" t="s">
        <v>455</v>
      </c>
      <c r="B27" s="5" t="s">
        <v>91</v>
      </c>
      <c r="C27" s="3"/>
    </row>
    <row r="28" spans="1:3" ht="26.25" thickBot="1">
      <c r="A28" s="6" t="s">
        <v>456</v>
      </c>
      <c r="B28" s="5" t="s">
        <v>93</v>
      </c>
      <c r="C28" s="3"/>
    </row>
    <row r="29" spans="1:3" ht="15.75" thickBot="1">
      <c r="A29" s="6" t="s">
        <v>457</v>
      </c>
      <c r="B29" s="5" t="s">
        <v>95</v>
      </c>
      <c r="C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550</v>
      </c>
    </row>
    <row r="5" spans="2:5">
      <c r="B5" t="s">
        <v>551</v>
      </c>
    </row>
    <row r="7" spans="2:5">
      <c r="B7" s="13" t="s">
        <v>552</v>
      </c>
      <c r="C7" s="16"/>
    </row>
    <row r="8" spans="2:5">
      <c r="B8" s="14" t="s">
        <v>553</v>
      </c>
      <c r="C8" s="16"/>
    </row>
    <row r="9" spans="2:5" ht="45.75" thickBot="1">
      <c r="B9" s="15" t="s">
        <v>554</v>
      </c>
      <c r="C9" s="16"/>
      <c r="D9" s="1" t="s">
        <v>581</v>
      </c>
      <c r="E9" s="1" t="s">
        <v>582</v>
      </c>
    </row>
    <row r="10" spans="2:5" ht="45.75" thickBot="1">
      <c r="B10" s="17" t="s">
        <v>555</v>
      </c>
      <c r="C10" s="17" t="s">
        <v>556</v>
      </c>
      <c r="D10" s="1">
        <v>1</v>
      </c>
      <c r="E10" s="1"/>
    </row>
    <row r="11" spans="2:5" ht="68.25" thickBot="1">
      <c r="B11" s="17" t="s">
        <v>557</v>
      </c>
      <c r="C11" s="17" t="s">
        <v>558</v>
      </c>
      <c r="D11" s="1"/>
      <c r="E11" s="1"/>
    </row>
    <row r="12" spans="2:5" ht="57" thickBot="1">
      <c r="B12" s="17" t="s">
        <v>559</v>
      </c>
      <c r="C12" s="17" t="s">
        <v>560</v>
      </c>
      <c r="D12" s="1"/>
      <c r="E12" s="1"/>
    </row>
    <row r="13" spans="2:5" ht="68.25" thickBot="1">
      <c r="B13" s="17" t="s">
        <v>561</v>
      </c>
      <c r="C13" s="17" t="s">
        <v>562</v>
      </c>
      <c r="D13" s="1"/>
      <c r="E13" s="1"/>
    </row>
    <row r="14" spans="2:5" ht="45.75" thickBot="1">
      <c r="B14" s="17" t="s">
        <v>563</v>
      </c>
      <c r="C14" s="17" t="s">
        <v>564</v>
      </c>
      <c r="D14" s="1"/>
      <c r="E14" s="1"/>
    </row>
    <row r="15" spans="2:5" ht="45.75" thickBot="1">
      <c r="B15" s="17" t="s">
        <v>565</v>
      </c>
      <c r="C15" s="17" t="s">
        <v>566</v>
      </c>
      <c r="D15" s="1"/>
      <c r="E15" s="1"/>
    </row>
    <row r="16" spans="2:5" ht="34.5" thickBot="1">
      <c r="B16" s="17" t="s">
        <v>567</v>
      </c>
      <c r="C16" s="17" t="s">
        <v>568</v>
      </c>
      <c r="D16" s="1"/>
      <c r="E16" s="1"/>
    </row>
    <row r="17" spans="2:5" ht="34.5" thickBot="1">
      <c r="B17" s="17" t="s">
        <v>569</v>
      </c>
      <c r="C17" s="17" t="s">
        <v>570</v>
      </c>
      <c r="D17" s="1"/>
      <c r="E17" s="1"/>
    </row>
    <row r="18" spans="2:5" ht="45.75" thickBot="1">
      <c r="B18" s="17" t="s">
        <v>571</v>
      </c>
      <c r="C18" s="17" t="s">
        <v>572</v>
      </c>
      <c r="D18" s="1"/>
      <c r="E18" s="1"/>
    </row>
    <row r="19" spans="2:5" ht="45.75" thickBot="1">
      <c r="B19" s="17" t="s">
        <v>573</v>
      </c>
      <c r="C19" s="17" t="s">
        <v>574</v>
      </c>
      <c r="D19" s="1" t="s">
        <v>583</v>
      </c>
      <c r="E19" s="1" t="s">
        <v>583</v>
      </c>
    </row>
    <row r="20" spans="2:5" ht="34.5" thickBot="1">
      <c r="B20" s="17" t="s">
        <v>575</v>
      </c>
      <c r="C20" s="17" t="s">
        <v>576</v>
      </c>
      <c r="D20" s="1" t="s">
        <v>583</v>
      </c>
      <c r="E20" s="1" t="s">
        <v>583</v>
      </c>
    </row>
    <row r="21" spans="2:5" ht="45.75" thickBot="1">
      <c r="B21" s="17" t="s">
        <v>577</v>
      </c>
      <c r="C21" s="17" t="s">
        <v>578</v>
      </c>
    </row>
    <row r="22" spans="2:5" ht="45.75" thickBot="1">
      <c r="B22" s="17" t="s">
        <v>579</v>
      </c>
      <c r="C22" s="17" t="s">
        <v>580</v>
      </c>
    </row>
  </sheetData>
  <hyperlinks>
    <hyperlink ref="B3" r:id="rId1" display="http://eur-lex.europa.eu/legal-content/EN/TXT/?uri=uriserv:OJ.L_.2015.347.01.1285.01.ENG"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7"/>
  <sheetViews>
    <sheetView showGridLines="0" workbookViewId="0">
      <selection activeCell="A8" sqref="A8:C8"/>
    </sheetView>
  </sheetViews>
  <sheetFormatPr defaultRowHeight="15"/>
  <cols>
    <col min="1" max="1" width="60" customWidth="1"/>
    <col min="3" max="3" width="13.85546875" bestFit="1" customWidth="1"/>
    <col min="5" max="6" width="18.28515625" customWidth="1"/>
  </cols>
  <sheetData>
    <row r="1" spans="1:6" ht="18">
      <c r="A1" s="2" t="s">
        <v>480</v>
      </c>
      <c r="C1" t="s">
        <v>601</v>
      </c>
    </row>
    <row r="2" spans="1:6" ht="18">
      <c r="A2" s="71" t="s">
        <v>481</v>
      </c>
    </row>
    <row r="3" spans="1:6" ht="18.75" thickBot="1">
      <c r="A3" s="71" t="s">
        <v>482</v>
      </c>
    </row>
    <row r="4" spans="1:6" ht="15.75" thickBot="1">
      <c r="A4" s="60"/>
      <c r="B4" s="60"/>
      <c r="C4" s="76" t="s">
        <v>2</v>
      </c>
      <c r="D4" s="50"/>
      <c r="E4" s="50"/>
      <c r="F4" s="50"/>
    </row>
    <row r="5" spans="1:6" ht="15.75" thickBot="1">
      <c r="A5" s="73" t="s">
        <v>483</v>
      </c>
      <c r="B5" s="74" t="s">
        <v>242</v>
      </c>
      <c r="C5" s="89">
        <v>2888974.9525139998</v>
      </c>
      <c r="D5" s="60"/>
      <c r="E5" s="91">
        <v>2</v>
      </c>
      <c r="F5" s="91">
        <v>3</v>
      </c>
    </row>
    <row r="6" spans="1:6" ht="64.5" thickBot="1">
      <c r="A6" s="60"/>
      <c r="B6" s="60"/>
      <c r="C6" s="60"/>
      <c r="D6" s="60"/>
      <c r="E6" s="61" t="s">
        <v>484</v>
      </c>
      <c r="F6" s="70" t="s">
        <v>485</v>
      </c>
    </row>
    <row r="7" spans="1:6" ht="15.75" thickBot="1">
      <c r="A7" s="60"/>
      <c r="B7" s="60"/>
      <c r="C7" s="60"/>
      <c r="D7" s="60"/>
      <c r="E7" s="66" t="s">
        <v>161</v>
      </c>
      <c r="F7" s="78" t="s">
        <v>162</v>
      </c>
    </row>
    <row r="8" spans="1:6" ht="26.45" customHeight="1" thickBot="1">
      <c r="A8" s="245" t="s">
        <v>486</v>
      </c>
      <c r="B8" s="246"/>
      <c r="C8" s="246"/>
      <c r="D8" s="80" t="s">
        <v>256</v>
      </c>
      <c r="E8" s="88">
        <v>14700.498</v>
      </c>
      <c r="F8" s="88">
        <v>20384.195</v>
      </c>
    </row>
    <row r="9" spans="1:6" ht="26.45" customHeight="1" thickBot="1">
      <c r="A9" s="247" t="s">
        <v>487</v>
      </c>
      <c r="B9" s="248"/>
      <c r="C9" s="249"/>
      <c r="D9" s="54" t="s">
        <v>4</v>
      </c>
      <c r="E9" s="88">
        <v>1064713.348</v>
      </c>
      <c r="F9" s="88">
        <v>679492.73800000001</v>
      </c>
    </row>
    <row r="10" spans="1:6" ht="39.6" customHeight="1" thickBot="1">
      <c r="A10" s="247" t="s">
        <v>488</v>
      </c>
      <c r="B10" s="248"/>
      <c r="C10" s="249"/>
      <c r="D10" s="5" t="s">
        <v>6</v>
      </c>
      <c r="E10" s="88">
        <v>2010785.8239999998</v>
      </c>
      <c r="F10" s="88">
        <v>740021.87300000002</v>
      </c>
    </row>
    <row r="11" spans="1:6" ht="26.45" customHeight="1" thickBot="1">
      <c r="A11" s="247" t="s">
        <v>489</v>
      </c>
      <c r="B11" s="248"/>
      <c r="C11" s="249"/>
      <c r="D11" s="5" t="s">
        <v>8</v>
      </c>
      <c r="E11" s="88">
        <v>9231407.7960000001</v>
      </c>
      <c r="F11" s="88">
        <v>5494499.8490000004</v>
      </c>
    </row>
    <row r="12" spans="1:6" ht="26.45" customHeight="1" thickBot="1">
      <c r="A12" s="247" t="s">
        <v>490</v>
      </c>
      <c r="B12" s="248"/>
      <c r="C12" s="249"/>
      <c r="D12" s="5" t="s">
        <v>10</v>
      </c>
      <c r="E12" s="88">
        <v>1207716.2849999999</v>
      </c>
      <c r="F12" s="88">
        <v>2540120.9539999999</v>
      </c>
    </row>
    <row r="13" spans="1:6" ht="39.6" customHeight="1" thickBot="1">
      <c r="A13" s="247" t="s">
        <v>491</v>
      </c>
      <c r="B13" s="248"/>
      <c r="C13" s="249"/>
      <c r="D13" s="5" t="s">
        <v>12</v>
      </c>
      <c r="E13" s="88">
        <v>166303.83300000001</v>
      </c>
      <c r="F13" s="88">
        <v>434531.413</v>
      </c>
    </row>
    <row r="14" spans="1:6" ht="39.6" customHeight="1" thickBot="1">
      <c r="A14" s="247" t="s">
        <v>492</v>
      </c>
      <c r="B14" s="248"/>
      <c r="C14" s="249"/>
      <c r="D14" s="5" t="s">
        <v>14</v>
      </c>
      <c r="E14" s="88">
        <v>2070711.963</v>
      </c>
      <c r="F14" s="88">
        <v>3109280.58</v>
      </c>
    </row>
    <row r="15" spans="1:6" ht="26.45" customHeight="1" thickBot="1">
      <c r="A15" s="247" t="s">
        <v>493</v>
      </c>
      <c r="B15" s="248"/>
      <c r="C15" s="249"/>
      <c r="D15" s="5" t="s">
        <v>16</v>
      </c>
      <c r="E15" s="88">
        <v>2057116.3230000001</v>
      </c>
      <c r="F15" s="88">
        <v>804918.01599999995</v>
      </c>
    </row>
    <row r="16" spans="1:6" ht="26.45" customHeight="1" thickBot="1">
      <c r="A16" s="247" t="s">
        <v>494</v>
      </c>
      <c r="B16" s="248"/>
      <c r="C16" s="249"/>
      <c r="D16" s="5" t="s">
        <v>18</v>
      </c>
      <c r="E16" s="88">
        <v>3261.8879999999999</v>
      </c>
      <c r="F16" s="88">
        <v>1837.6410000000001</v>
      </c>
    </row>
    <row r="17" spans="1:6" ht="26.45" customHeight="1" thickBot="1">
      <c r="A17" s="247" t="s">
        <v>495</v>
      </c>
      <c r="B17" s="248"/>
      <c r="C17" s="249"/>
      <c r="D17" s="5" t="s">
        <v>20</v>
      </c>
      <c r="E17" s="88">
        <v>0</v>
      </c>
      <c r="F17" s="88">
        <v>0</v>
      </c>
    </row>
    <row r="18" spans="1:6" ht="26.45" customHeight="1" thickBot="1">
      <c r="A18" s="247" t="s">
        <v>496</v>
      </c>
      <c r="B18" s="248"/>
      <c r="C18" s="249"/>
      <c r="D18" s="5" t="s">
        <v>22</v>
      </c>
      <c r="E18" s="88">
        <v>0</v>
      </c>
      <c r="F18" s="88">
        <v>0</v>
      </c>
    </row>
    <row r="19" spans="1:6" ht="39.6" customHeight="1" thickBot="1">
      <c r="A19" s="247" t="s">
        <v>497</v>
      </c>
      <c r="B19" s="248"/>
      <c r="C19" s="249"/>
      <c r="D19" s="5" t="s">
        <v>24</v>
      </c>
      <c r="E19" s="88">
        <v>0</v>
      </c>
      <c r="F19" s="88">
        <v>0</v>
      </c>
    </row>
    <row r="20" spans="1:6" ht="26.45" customHeight="1" thickBot="1">
      <c r="A20" s="247" t="s">
        <v>283</v>
      </c>
      <c r="B20" s="248"/>
      <c r="C20" s="249"/>
      <c r="D20" s="5" t="s">
        <v>26</v>
      </c>
      <c r="E20" s="88">
        <v>0</v>
      </c>
      <c r="F20" s="88">
        <v>0</v>
      </c>
    </row>
    <row r="21" spans="1:6" ht="26.45" customHeight="1" thickBot="1">
      <c r="A21" s="247" t="s">
        <v>284</v>
      </c>
      <c r="B21" s="248"/>
      <c r="C21" s="249"/>
      <c r="D21" s="5" t="s">
        <v>28</v>
      </c>
      <c r="E21" s="88">
        <v>0</v>
      </c>
      <c r="F21" s="88">
        <v>0</v>
      </c>
    </row>
    <row r="22" spans="1:6" ht="39.6" customHeight="1" thickBot="1">
      <c r="A22" s="247" t="s">
        <v>285</v>
      </c>
      <c r="B22" s="248"/>
      <c r="C22" s="249"/>
      <c r="D22" s="5" t="s">
        <v>30</v>
      </c>
      <c r="E22" s="88">
        <v>0</v>
      </c>
      <c r="F22" s="88">
        <v>0</v>
      </c>
    </row>
    <row r="23" spans="1:6" ht="26.45" customHeight="1" thickBot="1">
      <c r="A23" s="247" t="s">
        <v>286</v>
      </c>
      <c r="B23" s="248"/>
      <c r="C23" s="249"/>
      <c r="D23" s="5" t="s">
        <v>32</v>
      </c>
      <c r="E23" s="88">
        <v>71379.376999999993</v>
      </c>
      <c r="F23" s="88">
        <v>0</v>
      </c>
    </row>
    <row r="24" spans="1:6">
      <c r="A24" s="7"/>
    </row>
    <row r="25" spans="1:6">
      <c r="A25" s="7"/>
    </row>
    <row r="26" spans="1:6" ht="18.75" thickBot="1">
      <c r="A26" s="71" t="s">
        <v>498</v>
      </c>
    </row>
    <row r="27" spans="1:6" ht="15.75" thickBot="1">
      <c r="A27" s="60"/>
      <c r="B27" s="60"/>
      <c r="C27" s="76" t="s">
        <v>163</v>
      </c>
      <c r="D27" s="60"/>
      <c r="E27" s="60"/>
      <c r="F27" s="60"/>
    </row>
    <row r="28" spans="1:6" ht="15.75" thickBot="1">
      <c r="A28" s="73" t="s">
        <v>499</v>
      </c>
      <c r="B28" s="74" t="s">
        <v>38</v>
      </c>
      <c r="C28" s="77">
        <v>0</v>
      </c>
      <c r="D28" s="60"/>
      <c r="E28" s="60"/>
      <c r="F28" s="60"/>
    </row>
    <row r="29" spans="1:6" ht="64.5" thickBot="1">
      <c r="A29" s="60"/>
      <c r="B29" s="60"/>
      <c r="C29" s="60"/>
      <c r="D29" s="60"/>
      <c r="E29" s="61" t="s">
        <v>484</v>
      </c>
      <c r="F29" s="70" t="s">
        <v>500</v>
      </c>
    </row>
    <row r="30" spans="1:6" ht="15.75" thickBot="1">
      <c r="A30" s="60"/>
      <c r="B30" s="60"/>
      <c r="C30" s="60"/>
      <c r="D30" s="60"/>
      <c r="E30" s="66" t="s">
        <v>164</v>
      </c>
      <c r="F30" s="78" t="s">
        <v>165</v>
      </c>
    </row>
    <row r="31" spans="1:6" ht="39.6" customHeight="1" thickBot="1">
      <c r="A31" s="245" t="s">
        <v>501</v>
      </c>
      <c r="B31" s="246"/>
      <c r="C31" s="246"/>
      <c r="D31" s="80" t="s">
        <v>40</v>
      </c>
      <c r="E31" s="79">
        <v>0</v>
      </c>
      <c r="F31" s="59">
        <v>0</v>
      </c>
    </row>
    <row r="32" spans="1:6" ht="39.6" customHeight="1" thickBot="1">
      <c r="A32" s="247" t="s">
        <v>502</v>
      </c>
      <c r="B32" s="248"/>
      <c r="C32" s="249"/>
      <c r="D32" s="54" t="s">
        <v>42</v>
      </c>
      <c r="E32" s="3">
        <v>0</v>
      </c>
      <c r="F32" s="3">
        <v>0</v>
      </c>
    </row>
    <row r="33" spans="1:6" ht="26.45" customHeight="1" thickBot="1">
      <c r="A33" s="247" t="s">
        <v>503</v>
      </c>
      <c r="B33" s="248"/>
      <c r="C33" s="249"/>
      <c r="D33" s="5" t="s">
        <v>44</v>
      </c>
      <c r="E33" s="3">
        <v>0</v>
      </c>
      <c r="F33" s="3">
        <v>0</v>
      </c>
    </row>
    <row r="34" spans="1:6" ht="26.45" customHeight="1" thickBot="1">
      <c r="A34" s="247" t="s">
        <v>504</v>
      </c>
      <c r="B34" s="248"/>
      <c r="C34" s="249"/>
      <c r="D34" s="5" t="s">
        <v>46</v>
      </c>
      <c r="E34" s="3">
        <v>0</v>
      </c>
      <c r="F34" s="3">
        <v>0</v>
      </c>
    </row>
    <row r="35" spans="1:6" ht="26.45" customHeight="1" thickBot="1">
      <c r="A35" s="247" t="s">
        <v>505</v>
      </c>
      <c r="B35" s="248"/>
      <c r="C35" s="249"/>
      <c r="D35" s="5" t="s">
        <v>48</v>
      </c>
      <c r="E35" s="3">
        <v>0</v>
      </c>
      <c r="F35" s="3">
        <v>0</v>
      </c>
    </row>
    <row r="36" spans="1:6">
      <c r="A36" s="7"/>
    </row>
    <row r="37" spans="1:6">
      <c r="A37" s="7"/>
    </row>
    <row r="38" spans="1:6" ht="18.75" thickBot="1">
      <c r="A38" s="2" t="s">
        <v>506</v>
      </c>
    </row>
    <row r="39" spans="1:6" ht="15.75" thickBot="1">
      <c r="A39" s="60"/>
      <c r="B39" s="60"/>
      <c r="C39" s="57" t="s">
        <v>166</v>
      </c>
    </row>
    <row r="40" spans="1:6" ht="15.75" thickBot="1">
      <c r="A40" s="57" t="s">
        <v>507</v>
      </c>
      <c r="B40" s="85" t="s">
        <v>58</v>
      </c>
      <c r="C40" s="90">
        <v>2888974.9525139998</v>
      </c>
    </row>
    <row r="41" spans="1:6" ht="15.75" thickBot="1">
      <c r="A41" s="83" t="s">
        <v>365</v>
      </c>
      <c r="B41" s="86" t="s">
        <v>60</v>
      </c>
      <c r="C41" s="90">
        <v>8954113.2916391008</v>
      </c>
    </row>
    <row r="42" spans="1:6" ht="15.75" thickBot="1">
      <c r="A42" s="18" t="s">
        <v>508</v>
      </c>
      <c r="B42" s="86" t="s">
        <v>62</v>
      </c>
      <c r="C42" s="90">
        <v>4029350.9812375903</v>
      </c>
    </row>
    <row r="43" spans="1:6" ht="15.75" thickBot="1">
      <c r="A43" s="18" t="s">
        <v>509</v>
      </c>
      <c r="B43" s="86" t="s">
        <v>64</v>
      </c>
      <c r="C43" s="90">
        <v>2238528.3229097701</v>
      </c>
    </row>
    <row r="44" spans="1:6" ht="15.75" thickBot="1">
      <c r="A44" s="18" t="s">
        <v>510</v>
      </c>
      <c r="B44" s="86" t="s">
        <v>66</v>
      </c>
      <c r="C44" s="90">
        <v>2888974.9525139998</v>
      </c>
    </row>
    <row r="45" spans="1:6" ht="15.75" thickBot="1">
      <c r="A45" s="84" t="s">
        <v>511</v>
      </c>
      <c r="B45" s="87" t="s">
        <v>68</v>
      </c>
      <c r="C45" s="90">
        <v>458688.99999999994</v>
      </c>
    </row>
    <row r="46" spans="1:6" ht="15.75" thickBot="1">
      <c r="A46" s="81"/>
      <c r="B46" s="75"/>
      <c r="C46" s="19" t="s">
        <v>166</v>
      </c>
    </row>
    <row r="47" spans="1:6" ht="15.75" thickBot="1">
      <c r="A47" s="20" t="s">
        <v>326</v>
      </c>
      <c r="B47" s="20" t="s">
        <v>78</v>
      </c>
      <c r="C47" s="90">
        <v>2888974.9525139998</v>
      </c>
    </row>
  </sheetData>
  <mergeCells count="21">
    <mergeCell ref="A18:C18"/>
    <mergeCell ref="A19:C19"/>
    <mergeCell ref="A20:C20"/>
    <mergeCell ref="A21:C21"/>
    <mergeCell ref="A35:C35"/>
    <mergeCell ref="A22:C22"/>
    <mergeCell ref="A23:C23"/>
    <mergeCell ref="A31:C31"/>
    <mergeCell ref="A32:C32"/>
    <mergeCell ref="A33:C33"/>
    <mergeCell ref="A34:C34"/>
    <mergeCell ref="A13:C13"/>
    <mergeCell ref="A14:C14"/>
    <mergeCell ref="A15:C15"/>
    <mergeCell ref="A16:C16"/>
    <mergeCell ref="A17:C17"/>
    <mergeCell ref="A8:C8"/>
    <mergeCell ref="A9:C9"/>
    <mergeCell ref="A10:C10"/>
    <mergeCell ref="A11:C11"/>
    <mergeCell ref="A12:C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showGridLines="0" workbookViewId="0">
      <selection activeCell="B1" sqref="B1"/>
    </sheetView>
  </sheetViews>
  <sheetFormatPr defaultRowHeight="15"/>
  <cols>
    <col min="1" max="1" width="93.5703125" bestFit="1" customWidth="1"/>
    <col min="6" max="9" width="27.140625" customWidth="1"/>
  </cols>
  <sheetData>
    <row r="1" spans="1:9" ht="18">
      <c r="A1" s="2" t="s">
        <v>512</v>
      </c>
      <c r="B1" t="s">
        <v>601</v>
      </c>
    </row>
    <row r="2" spans="1:9" ht="18.75" thickBot="1">
      <c r="A2" s="2" t="s">
        <v>513</v>
      </c>
    </row>
    <row r="3" spans="1:9" ht="26.25" thickBot="1">
      <c r="A3" s="3"/>
      <c r="B3" s="3"/>
      <c r="C3" s="4" t="s">
        <v>514</v>
      </c>
      <c r="D3" s="4" t="s">
        <v>515</v>
      </c>
      <c r="E3" s="3"/>
      <c r="F3" s="235" t="s">
        <v>514</v>
      </c>
      <c r="G3" s="224"/>
      <c r="H3" s="235" t="s">
        <v>515</v>
      </c>
      <c r="I3" s="224"/>
    </row>
    <row r="4" spans="1:9" ht="26.25" thickBot="1">
      <c r="A4" s="3"/>
      <c r="B4" s="3"/>
      <c r="C4" s="4" t="s">
        <v>516</v>
      </c>
      <c r="D4" s="4" t="s">
        <v>517</v>
      </c>
      <c r="E4" s="3"/>
      <c r="F4" s="3"/>
      <c r="G4" s="3"/>
      <c r="H4" s="3"/>
      <c r="I4" s="3"/>
    </row>
    <row r="5" spans="1:9" ht="15.75" thickBot="1">
      <c r="A5" s="3"/>
      <c r="B5" s="3"/>
      <c r="C5" s="5" t="s">
        <v>2</v>
      </c>
      <c r="D5" s="5" t="s">
        <v>161</v>
      </c>
      <c r="E5" s="3"/>
      <c r="F5" s="3"/>
      <c r="G5" s="3"/>
      <c r="H5" s="3"/>
      <c r="I5" s="3"/>
    </row>
    <row r="6" spans="1:9" ht="15.75" thickBot="1">
      <c r="A6" s="5" t="s">
        <v>482</v>
      </c>
      <c r="B6" s="5" t="s">
        <v>242</v>
      </c>
      <c r="C6" s="3"/>
      <c r="D6" s="3"/>
      <c r="E6" s="3"/>
      <c r="F6" s="3"/>
      <c r="G6" s="3"/>
      <c r="H6" s="3"/>
      <c r="I6" s="3"/>
    </row>
    <row r="7" spans="1:9" ht="39" thickBot="1">
      <c r="A7" s="3"/>
      <c r="B7" s="3"/>
      <c r="C7" s="3"/>
      <c r="D7" s="3"/>
      <c r="E7" s="3"/>
      <c r="F7" s="4" t="s">
        <v>484</v>
      </c>
      <c r="G7" s="4" t="s">
        <v>485</v>
      </c>
      <c r="H7" s="4" t="s">
        <v>484</v>
      </c>
      <c r="I7" s="4" t="s">
        <v>485</v>
      </c>
    </row>
    <row r="8" spans="1:9" ht="15.75" thickBot="1">
      <c r="A8" s="3"/>
      <c r="B8" s="3"/>
      <c r="C8" s="3"/>
      <c r="D8" s="3"/>
      <c r="E8" s="3"/>
      <c r="F8" s="4" t="s">
        <v>162</v>
      </c>
      <c r="G8" s="4" t="s">
        <v>163</v>
      </c>
      <c r="H8" s="4" t="s">
        <v>164</v>
      </c>
      <c r="I8" s="4" t="s">
        <v>165</v>
      </c>
    </row>
    <row r="9" spans="1:9" ht="26.45" customHeight="1" thickBot="1">
      <c r="A9" s="247" t="s">
        <v>486</v>
      </c>
      <c r="B9" s="248"/>
      <c r="C9" s="248"/>
      <c r="D9" s="249"/>
      <c r="E9" s="5" t="s">
        <v>256</v>
      </c>
      <c r="F9" s="3"/>
      <c r="G9" s="3"/>
      <c r="H9" s="3"/>
      <c r="I9" s="3"/>
    </row>
    <row r="10" spans="1:9" ht="26.45" customHeight="1" thickBot="1">
      <c r="A10" s="247" t="s">
        <v>487</v>
      </c>
      <c r="B10" s="248"/>
      <c r="C10" s="248"/>
      <c r="D10" s="249"/>
      <c r="E10" s="5" t="s">
        <v>4</v>
      </c>
      <c r="F10" s="3"/>
      <c r="G10" s="3"/>
      <c r="H10" s="3"/>
      <c r="I10" s="3"/>
    </row>
    <row r="11" spans="1:9" ht="26.45" customHeight="1" thickBot="1">
      <c r="A11" s="247" t="s">
        <v>488</v>
      </c>
      <c r="B11" s="248"/>
      <c r="C11" s="248"/>
      <c r="D11" s="249"/>
      <c r="E11" s="5" t="s">
        <v>6</v>
      </c>
      <c r="F11" s="3"/>
      <c r="G11" s="3"/>
      <c r="H11" s="3"/>
      <c r="I11" s="3"/>
    </row>
    <row r="12" spans="1:9" ht="26.45" customHeight="1" thickBot="1">
      <c r="A12" s="247" t="s">
        <v>489</v>
      </c>
      <c r="B12" s="248"/>
      <c r="C12" s="248"/>
      <c r="D12" s="249"/>
      <c r="E12" s="5" t="s">
        <v>8</v>
      </c>
      <c r="F12" s="3"/>
      <c r="G12" s="3"/>
      <c r="H12" s="3"/>
      <c r="I12" s="3"/>
    </row>
    <row r="13" spans="1:9" ht="26.45" customHeight="1" thickBot="1">
      <c r="A13" s="247" t="s">
        <v>490</v>
      </c>
      <c r="B13" s="248"/>
      <c r="C13" s="248"/>
      <c r="D13" s="249"/>
      <c r="E13" s="5" t="s">
        <v>10</v>
      </c>
      <c r="F13" s="3"/>
      <c r="G13" s="3"/>
      <c r="H13" s="3"/>
      <c r="I13" s="3"/>
    </row>
    <row r="14" spans="1:9" ht="26.45" customHeight="1" thickBot="1">
      <c r="A14" s="247" t="s">
        <v>491</v>
      </c>
      <c r="B14" s="248"/>
      <c r="C14" s="248"/>
      <c r="D14" s="249"/>
      <c r="E14" s="5" t="s">
        <v>12</v>
      </c>
      <c r="F14" s="3"/>
      <c r="G14" s="3"/>
      <c r="H14" s="3"/>
      <c r="I14" s="3"/>
    </row>
    <row r="15" spans="1:9" ht="26.45" customHeight="1" thickBot="1">
      <c r="A15" s="247" t="s">
        <v>492</v>
      </c>
      <c r="B15" s="248"/>
      <c r="C15" s="248"/>
      <c r="D15" s="249"/>
      <c r="E15" s="5" t="s">
        <v>14</v>
      </c>
      <c r="F15" s="3"/>
      <c r="G15" s="3"/>
      <c r="H15" s="3"/>
      <c r="I15" s="3"/>
    </row>
    <row r="16" spans="1:9" ht="26.45" customHeight="1" thickBot="1">
      <c r="A16" s="247" t="s">
        <v>493</v>
      </c>
      <c r="B16" s="248"/>
      <c r="C16" s="248"/>
      <c r="D16" s="249"/>
      <c r="E16" s="5" t="s">
        <v>16</v>
      </c>
      <c r="F16" s="3"/>
      <c r="G16" s="3"/>
      <c r="H16" s="3"/>
      <c r="I16" s="3"/>
    </row>
    <row r="17" spans="1:9" ht="26.45" customHeight="1" thickBot="1">
      <c r="A17" s="247" t="s">
        <v>494</v>
      </c>
      <c r="B17" s="248"/>
      <c r="C17" s="248"/>
      <c r="D17" s="249"/>
      <c r="E17" s="5" t="s">
        <v>18</v>
      </c>
      <c r="F17" s="3"/>
      <c r="G17" s="3"/>
      <c r="H17" s="3"/>
      <c r="I17" s="3"/>
    </row>
    <row r="18" spans="1:9" ht="26.45" customHeight="1" thickBot="1">
      <c r="A18" s="247" t="s">
        <v>495</v>
      </c>
      <c r="B18" s="248"/>
      <c r="C18" s="248"/>
      <c r="D18" s="249"/>
      <c r="E18" s="5" t="s">
        <v>20</v>
      </c>
      <c r="F18" s="3"/>
      <c r="G18" s="3"/>
      <c r="H18" s="3"/>
      <c r="I18" s="3"/>
    </row>
    <row r="19" spans="1:9" ht="15.75" thickBot="1">
      <c r="A19" s="247" t="s">
        <v>496</v>
      </c>
      <c r="B19" s="248"/>
      <c r="C19" s="248"/>
      <c r="D19" s="249"/>
      <c r="E19" s="5" t="s">
        <v>22</v>
      </c>
      <c r="F19" s="3"/>
      <c r="G19" s="3"/>
      <c r="H19" s="3"/>
      <c r="I19" s="3"/>
    </row>
    <row r="20" spans="1:9" ht="26.45" customHeight="1" thickBot="1">
      <c r="A20" s="247" t="s">
        <v>497</v>
      </c>
      <c r="B20" s="248"/>
      <c r="C20" s="248"/>
      <c r="D20" s="249"/>
      <c r="E20" s="5" t="s">
        <v>24</v>
      </c>
      <c r="F20" s="3"/>
      <c r="G20" s="3"/>
      <c r="H20" s="3"/>
      <c r="I20" s="3"/>
    </row>
    <row r="21" spans="1:9" ht="15.75" thickBot="1">
      <c r="A21" s="247" t="s">
        <v>283</v>
      </c>
      <c r="B21" s="248"/>
      <c r="C21" s="248"/>
      <c r="D21" s="249"/>
      <c r="E21" s="5" t="s">
        <v>26</v>
      </c>
      <c r="F21" s="3"/>
      <c r="G21" s="3"/>
      <c r="H21" s="3"/>
      <c r="I21" s="3"/>
    </row>
    <row r="22" spans="1:9" ht="15.75" thickBot="1">
      <c r="A22" s="247" t="s">
        <v>284</v>
      </c>
      <c r="B22" s="248"/>
      <c r="C22" s="248"/>
      <c r="D22" s="249"/>
      <c r="E22" s="5" t="s">
        <v>28</v>
      </c>
      <c r="F22" s="3"/>
      <c r="G22" s="3"/>
      <c r="H22" s="3"/>
      <c r="I22" s="3"/>
    </row>
    <row r="23" spans="1:9" ht="26.45" customHeight="1" thickBot="1">
      <c r="A23" s="247" t="s">
        <v>285</v>
      </c>
      <c r="B23" s="248"/>
      <c r="C23" s="248"/>
      <c r="D23" s="249"/>
      <c r="E23" s="5" t="s">
        <v>30</v>
      </c>
      <c r="F23" s="3"/>
      <c r="G23" s="3"/>
      <c r="H23" s="3"/>
      <c r="I23" s="3"/>
    </row>
    <row r="24" spans="1:9" ht="15.75" thickBot="1">
      <c r="A24" s="247" t="s">
        <v>286</v>
      </c>
      <c r="B24" s="248"/>
      <c r="C24" s="248"/>
      <c r="D24" s="249"/>
      <c r="E24" s="5" t="s">
        <v>32</v>
      </c>
      <c r="F24" s="3"/>
      <c r="G24" s="3"/>
      <c r="H24" s="3"/>
      <c r="I24" s="3"/>
    </row>
    <row r="25" spans="1:9" ht="18">
      <c r="A25" s="8"/>
    </row>
    <row r="26" spans="1:9" ht="18.75" thickBot="1">
      <c r="A26" s="8"/>
    </row>
    <row r="27" spans="1:9" ht="26.25" thickBot="1">
      <c r="A27" s="3"/>
      <c r="B27" s="3"/>
      <c r="C27" s="4" t="s">
        <v>514</v>
      </c>
      <c r="D27" s="4" t="s">
        <v>515</v>
      </c>
      <c r="E27" s="3"/>
      <c r="F27" s="235" t="s">
        <v>514</v>
      </c>
      <c r="G27" s="224"/>
      <c r="H27" s="235" t="s">
        <v>515</v>
      </c>
      <c r="I27" s="224"/>
    </row>
    <row r="28" spans="1:9" ht="26.25" thickBot="1">
      <c r="A28" s="3"/>
      <c r="B28" s="3"/>
      <c r="C28" s="4" t="s">
        <v>518</v>
      </c>
      <c r="D28" s="4" t="s">
        <v>519</v>
      </c>
      <c r="E28" s="3"/>
      <c r="F28" s="3"/>
      <c r="G28" s="3"/>
      <c r="H28" s="3"/>
      <c r="I28" s="3"/>
    </row>
    <row r="29" spans="1:9" ht="15.75" thickBot="1">
      <c r="A29" s="3"/>
      <c r="B29" s="3"/>
      <c r="C29" s="5" t="s">
        <v>166</v>
      </c>
      <c r="D29" s="5" t="s">
        <v>167</v>
      </c>
      <c r="E29" s="3"/>
      <c r="F29" s="3"/>
      <c r="G29" s="3"/>
      <c r="H29" s="3"/>
      <c r="I29" s="3"/>
    </row>
    <row r="30" spans="1:9" ht="15.75" thickBot="1">
      <c r="A30" s="5" t="s">
        <v>498</v>
      </c>
      <c r="B30" s="5" t="s">
        <v>38</v>
      </c>
      <c r="C30" s="3"/>
      <c r="D30" s="3"/>
      <c r="E30" s="3"/>
      <c r="F30" s="3"/>
      <c r="G30" s="3"/>
      <c r="H30" s="3"/>
      <c r="I30" s="3"/>
    </row>
    <row r="31" spans="1:9" ht="39" thickBot="1">
      <c r="A31" s="3"/>
      <c r="B31" s="3"/>
      <c r="C31" s="3"/>
      <c r="D31" s="3"/>
      <c r="E31" s="3"/>
      <c r="F31" s="4" t="s">
        <v>484</v>
      </c>
      <c r="G31" s="4" t="s">
        <v>500</v>
      </c>
      <c r="H31" s="4" t="s">
        <v>484</v>
      </c>
      <c r="I31" s="4" t="s">
        <v>500</v>
      </c>
    </row>
    <row r="32" spans="1:9" ht="15.75" thickBot="1">
      <c r="A32" s="3"/>
      <c r="B32" s="3"/>
      <c r="C32" s="3"/>
      <c r="D32" s="3"/>
      <c r="E32" s="3"/>
      <c r="F32" s="4" t="s">
        <v>168</v>
      </c>
      <c r="G32" s="4" t="s">
        <v>196</v>
      </c>
      <c r="H32" s="4" t="s">
        <v>197</v>
      </c>
      <c r="I32" s="4" t="s">
        <v>198</v>
      </c>
    </row>
    <row r="33" spans="1:9" ht="26.45" customHeight="1" thickBot="1">
      <c r="A33" s="247" t="s">
        <v>501</v>
      </c>
      <c r="B33" s="248"/>
      <c r="C33" s="248"/>
      <c r="D33" s="249"/>
      <c r="E33" s="5" t="s">
        <v>40</v>
      </c>
      <c r="F33" s="3"/>
      <c r="G33" s="3"/>
      <c r="H33" s="3"/>
      <c r="I33" s="3"/>
    </row>
    <row r="34" spans="1:9" ht="26.45" customHeight="1" thickBot="1">
      <c r="A34" s="247" t="s">
        <v>502</v>
      </c>
      <c r="B34" s="248"/>
      <c r="C34" s="248"/>
      <c r="D34" s="249"/>
      <c r="E34" s="5" t="s">
        <v>42</v>
      </c>
      <c r="F34" s="3"/>
      <c r="G34" s="3"/>
      <c r="H34" s="3"/>
      <c r="I34" s="3"/>
    </row>
    <row r="35" spans="1:9" ht="26.45" customHeight="1" thickBot="1">
      <c r="A35" s="247" t="s">
        <v>503</v>
      </c>
      <c r="B35" s="248"/>
      <c r="C35" s="248"/>
      <c r="D35" s="249"/>
      <c r="E35" s="5" t="s">
        <v>44</v>
      </c>
      <c r="F35" s="3"/>
      <c r="G35" s="3"/>
      <c r="H35" s="3"/>
      <c r="I35" s="3"/>
    </row>
    <row r="36" spans="1:9" ht="26.45" customHeight="1" thickBot="1">
      <c r="A36" s="247" t="s">
        <v>504</v>
      </c>
      <c r="B36" s="248"/>
      <c r="C36" s="248"/>
      <c r="D36" s="249"/>
      <c r="E36" s="5" t="s">
        <v>46</v>
      </c>
      <c r="F36" s="3"/>
      <c r="G36" s="3"/>
      <c r="H36" s="3"/>
      <c r="I36" s="3"/>
    </row>
    <row r="37" spans="1:9" ht="26.45" customHeight="1" thickBot="1">
      <c r="A37" s="247" t="s">
        <v>505</v>
      </c>
      <c r="B37" s="248"/>
      <c r="C37" s="248"/>
      <c r="D37" s="249"/>
      <c r="E37" s="5" t="s">
        <v>48</v>
      </c>
      <c r="F37" s="3"/>
      <c r="G37" s="3"/>
      <c r="H37" s="3"/>
      <c r="I37" s="3"/>
    </row>
    <row r="38" spans="1:9" ht="18">
      <c r="A38" s="8"/>
    </row>
    <row r="39" spans="1:9" ht="18.75" thickBot="1">
      <c r="A39" s="8"/>
    </row>
    <row r="40" spans="1:9" ht="15.75" thickBot="1">
      <c r="A40" s="235" t="s">
        <v>506</v>
      </c>
      <c r="B40" s="236"/>
      <c r="C40" s="236"/>
      <c r="D40" s="224"/>
    </row>
    <row r="41" spans="1:9" ht="15.75" thickBot="1">
      <c r="A41" s="3"/>
      <c r="B41" s="3"/>
      <c r="C41" s="4" t="s">
        <v>199</v>
      </c>
      <c r="D41" s="3"/>
    </row>
    <row r="42" spans="1:9" ht="15.75" thickBot="1">
      <c r="A42" s="6" t="s">
        <v>507</v>
      </c>
      <c r="B42" s="5" t="s">
        <v>58</v>
      </c>
      <c r="C42" s="3"/>
      <c r="D42" s="3"/>
    </row>
    <row r="43" spans="1:9" ht="15.75" thickBot="1">
      <c r="A43" s="6" t="s">
        <v>365</v>
      </c>
      <c r="B43" s="5" t="s">
        <v>60</v>
      </c>
      <c r="C43" s="3"/>
      <c r="D43" s="3"/>
    </row>
    <row r="44" spans="1:9" ht="15.75" thickBot="1">
      <c r="A44" s="6" t="s">
        <v>508</v>
      </c>
      <c r="B44" s="5" t="s">
        <v>62</v>
      </c>
      <c r="C44" s="3"/>
      <c r="D44" s="3"/>
    </row>
    <row r="45" spans="1:9" ht="15.75" thickBot="1">
      <c r="A45" s="6" t="s">
        <v>509</v>
      </c>
      <c r="B45" s="5" t="s">
        <v>64</v>
      </c>
      <c r="C45" s="3"/>
      <c r="D45" s="3"/>
    </row>
    <row r="46" spans="1:9" ht="15.75" thickBot="1">
      <c r="A46" s="6" t="s">
        <v>510</v>
      </c>
      <c r="B46" s="5" t="s">
        <v>66</v>
      </c>
      <c r="C46" s="3"/>
      <c r="D46" s="3"/>
    </row>
    <row r="47" spans="1:9" ht="15.75" thickBot="1">
      <c r="A47" s="6" t="s">
        <v>511</v>
      </c>
      <c r="B47" s="5" t="s">
        <v>68</v>
      </c>
      <c r="C47" s="3"/>
      <c r="D47" s="3"/>
    </row>
    <row r="48" spans="1:9" ht="15.75" thickBot="1">
      <c r="A48" s="3"/>
      <c r="B48" s="3"/>
      <c r="C48" s="4" t="s">
        <v>199</v>
      </c>
      <c r="D48" s="3"/>
    </row>
    <row r="49" spans="1:4" ht="15.75" thickBot="1">
      <c r="A49" s="5" t="s">
        <v>326</v>
      </c>
      <c r="B49" s="5" t="s">
        <v>78</v>
      </c>
      <c r="C49" s="3"/>
      <c r="D49" s="3"/>
    </row>
    <row r="50" spans="1:4" ht="15.75" thickBot="1">
      <c r="A50" s="3"/>
      <c r="B50" s="3"/>
      <c r="C50" s="3"/>
      <c r="D50" s="3"/>
    </row>
    <row r="51" spans="1:4" ht="39.6" customHeight="1" thickBot="1">
      <c r="A51" s="235" t="s">
        <v>520</v>
      </c>
      <c r="B51" s="224"/>
      <c r="C51" s="4" t="s">
        <v>514</v>
      </c>
      <c r="D51" s="4" t="s">
        <v>515</v>
      </c>
    </row>
    <row r="52" spans="1:4" ht="15.75" thickBot="1">
      <c r="A52" s="3"/>
      <c r="B52" s="3"/>
      <c r="C52" s="4" t="s">
        <v>200</v>
      </c>
      <c r="D52" s="4" t="s">
        <v>201</v>
      </c>
    </row>
    <row r="53" spans="1:4" ht="15.75" thickBot="1">
      <c r="A53" s="6" t="s">
        <v>521</v>
      </c>
      <c r="B53" s="5" t="s">
        <v>84</v>
      </c>
      <c r="C53" s="3"/>
      <c r="D53" s="3"/>
    </row>
    <row r="54" spans="1:4" ht="15.75" thickBot="1">
      <c r="A54" s="6" t="s">
        <v>522</v>
      </c>
      <c r="B54" s="5" t="s">
        <v>87</v>
      </c>
      <c r="C54" s="3"/>
      <c r="D54" s="3"/>
    </row>
    <row r="55" spans="1:4" ht="15.75" thickBot="1">
      <c r="A55" s="6" t="s">
        <v>523</v>
      </c>
      <c r="B55" s="5" t="s">
        <v>89</v>
      </c>
      <c r="C55" s="3"/>
      <c r="D55" s="3"/>
    </row>
    <row r="56" spans="1:4" ht="15.75" thickBot="1">
      <c r="A56" s="6" t="s">
        <v>524</v>
      </c>
      <c r="B56" s="5" t="s">
        <v>91</v>
      </c>
      <c r="C56" s="3"/>
      <c r="D56" s="3"/>
    </row>
    <row r="57" spans="1:4" ht="15.75" thickBot="1">
      <c r="A57" s="6" t="s">
        <v>525</v>
      </c>
      <c r="B57" s="5" t="s">
        <v>93</v>
      </c>
      <c r="C57" s="3"/>
      <c r="D57" s="3"/>
    </row>
    <row r="58" spans="1:4" ht="15.75" thickBot="1">
      <c r="A58" s="6" t="s">
        <v>526</v>
      </c>
      <c r="B58" s="5" t="s">
        <v>95</v>
      </c>
      <c r="C58" s="3"/>
      <c r="D58" s="3"/>
    </row>
    <row r="59" spans="1:4" ht="15.75" thickBot="1">
      <c r="A59" s="6" t="s">
        <v>527</v>
      </c>
      <c r="B59" s="5" t="s">
        <v>97</v>
      </c>
      <c r="C59" s="3"/>
      <c r="D59" s="3"/>
    </row>
    <row r="60" spans="1:4">
      <c r="A60" s="7"/>
    </row>
  </sheetData>
  <mergeCells count="27">
    <mergeCell ref="A36:D36"/>
    <mergeCell ref="A37:D37"/>
    <mergeCell ref="A40:D40"/>
    <mergeCell ref="A51:B51"/>
    <mergeCell ref="A24:D24"/>
    <mergeCell ref="A17:D17"/>
    <mergeCell ref="H27:I27"/>
    <mergeCell ref="A33:D33"/>
    <mergeCell ref="A34:D34"/>
    <mergeCell ref="A35:D35"/>
    <mergeCell ref="A18:D18"/>
    <mergeCell ref="A19:D19"/>
    <mergeCell ref="A20:D20"/>
    <mergeCell ref="A21:D21"/>
    <mergeCell ref="A22:D22"/>
    <mergeCell ref="A23:D23"/>
    <mergeCell ref="F27:G27"/>
    <mergeCell ref="A12:D12"/>
    <mergeCell ref="A13:D13"/>
    <mergeCell ref="A14:D14"/>
    <mergeCell ref="A15:D15"/>
    <mergeCell ref="A16:D16"/>
    <mergeCell ref="F3:G3"/>
    <mergeCell ref="H3:I3"/>
    <mergeCell ref="A9:D9"/>
    <mergeCell ref="A10:D10"/>
    <mergeCell ref="A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62"/>
  <sheetViews>
    <sheetView showGridLines="0" zoomScale="85" zoomScaleNormal="85" workbookViewId="0"/>
  </sheetViews>
  <sheetFormatPr defaultColWidth="9.140625" defaultRowHeight="14.25"/>
  <cols>
    <col min="1" max="1" width="75.7109375" style="106" customWidth="1"/>
    <col min="2" max="2" width="17" style="106" customWidth="1"/>
    <col min="3" max="3" width="31.5703125" style="106" customWidth="1"/>
    <col min="4" max="16384" width="9.140625" style="106"/>
  </cols>
  <sheetData>
    <row r="1" spans="1:3" ht="14.25" customHeight="1">
      <c r="A1" s="193" t="s">
        <v>602</v>
      </c>
      <c r="B1" s="194"/>
      <c r="C1" s="194"/>
    </row>
    <row r="2" spans="1:3" ht="15" customHeight="1" thickBot="1">
      <c r="A2" s="194"/>
      <c r="B2" s="194"/>
      <c r="C2" s="194"/>
    </row>
    <row r="3" spans="1:3" ht="15" thickBot="1">
      <c r="A3" s="112"/>
      <c r="B3" s="112"/>
      <c r="C3" s="113" t="s">
        <v>0</v>
      </c>
    </row>
    <row r="4" spans="1:3" ht="15" thickBot="1">
      <c r="A4" s="114" t="s">
        <v>1</v>
      </c>
      <c r="B4" s="112"/>
      <c r="C4" s="115" t="s">
        <v>2</v>
      </c>
    </row>
    <row r="5" spans="1:3" ht="17.45" customHeight="1" thickBot="1">
      <c r="A5" s="116" t="s">
        <v>3</v>
      </c>
      <c r="B5" s="117" t="s">
        <v>4</v>
      </c>
      <c r="C5" s="118">
        <v>0</v>
      </c>
    </row>
    <row r="6" spans="1:3" ht="17.45" customHeight="1" thickBot="1">
      <c r="A6" s="116" t="s">
        <v>5</v>
      </c>
      <c r="B6" s="119" t="s">
        <v>6</v>
      </c>
      <c r="C6" s="118">
        <v>6242.9830000000002</v>
      </c>
    </row>
    <row r="7" spans="1:3" ht="17.45" customHeight="1" thickBot="1">
      <c r="A7" s="116" t="s">
        <v>7</v>
      </c>
      <c r="B7" s="120" t="s">
        <v>8</v>
      </c>
      <c r="C7" s="118">
        <v>0</v>
      </c>
    </row>
    <row r="8" spans="1:3" ht="17.45" customHeight="1" thickBot="1">
      <c r="A8" s="116" t="s">
        <v>9</v>
      </c>
      <c r="B8" s="120" t="s">
        <v>10</v>
      </c>
      <c r="C8" s="118">
        <v>477987.04399999999</v>
      </c>
    </row>
    <row r="9" spans="1:3" ht="17.45" customHeight="1" thickBot="1">
      <c r="A9" s="116" t="s">
        <v>11</v>
      </c>
      <c r="B9" s="120" t="s">
        <v>12</v>
      </c>
      <c r="C9" s="118">
        <v>49884216.006910577</v>
      </c>
    </row>
    <row r="10" spans="1:3" ht="17.45" customHeight="1" thickBot="1">
      <c r="A10" s="121" t="s">
        <v>13</v>
      </c>
      <c r="B10" s="120" t="s">
        <v>14</v>
      </c>
      <c r="C10" s="118">
        <v>0</v>
      </c>
    </row>
    <row r="11" spans="1:3" ht="17.45" customHeight="1" thickBot="1">
      <c r="A11" s="121" t="s">
        <v>15</v>
      </c>
      <c r="B11" s="120" t="s">
        <v>16</v>
      </c>
      <c r="C11" s="118">
        <v>1696313.355</v>
      </c>
    </row>
    <row r="12" spans="1:3" ht="17.45" customHeight="1" thickBot="1">
      <c r="A12" s="121" t="s">
        <v>17</v>
      </c>
      <c r="B12" s="120" t="s">
        <v>18</v>
      </c>
      <c r="C12" s="118">
        <v>17488400.792847499</v>
      </c>
    </row>
    <row r="13" spans="1:3" ht="17.45" customHeight="1" thickBot="1">
      <c r="A13" s="122" t="s">
        <v>19</v>
      </c>
      <c r="B13" s="120" t="s">
        <v>20</v>
      </c>
      <c r="C13" s="118">
        <v>14723700.3788475</v>
      </c>
    </row>
    <row r="14" spans="1:3" ht="17.45" customHeight="1" thickBot="1">
      <c r="A14" s="122" t="s">
        <v>21</v>
      </c>
      <c r="B14" s="120" t="s">
        <v>22</v>
      </c>
      <c r="C14" s="118">
        <v>2764700.4139999999</v>
      </c>
    </row>
    <row r="15" spans="1:3" ht="17.45" customHeight="1" thickBot="1">
      <c r="A15" s="121" t="s">
        <v>23</v>
      </c>
      <c r="B15" s="120" t="s">
        <v>24</v>
      </c>
      <c r="C15" s="118">
        <v>27939372.404790699</v>
      </c>
    </row>
    <row r="16" spans="1:3" ht="17.45" customHeight="1" thickBot="1">
      <c r="A16" s="122" t="s">
        <v>25</v>
      </c>
      <c r="B16" s="120" t="s">
        <v>26</v>
      </c>
      <c r="C16" s="118">
        <v>15298302.2243024</v>
      </c>
    </row>
    <row r="17" spans="1:3" ht="17.45" customHeight="1" thickBot="1">
      <c r="A17" s="122" t="s">
        <v>27</v>
      </c>
      <c r="B17" s="120" t="s">
        <v>28</v>
      </c>
      <c r="C17" s="118">
        <v>12641070.180488298</v>
      </c>
    </row>
    <row r="18" spans="1:3" ht="17.45" customHeight="1" thickBot="1">
      <c r="A18" s="122" t="s">
        <v>29</v>
      </c>
      <c r="B18" s="120" t="s">
        <v>30</v>
      </c>
      <c r="C18" s="118">
        <v>0</v>
      </c>
    </row>
    <row r="19" spans="1:3" ht="17.45" customHeight="1" thickBot="1">
      <c r="A19" s="122" t="s">
        <v>31</v>
      </c>
      <c r="B19" s="120" t="s">
        <v>32</v>
      </c>
      <c r="C19" s="118">
        <v>0</v>
      </c>
    </row>
    <row r="20" spans="1:3" ht="17.45" customHeight="1" thickBot="1">
      <c r="A20" s="121" t="s">
        <v>33</v>
      </c>
      <c r="B20" s="120" t="s">
        <v>34</v>
      </c>
      <c r="C20" s="118">
        <v>2750521.4342723805</v>
      </c>
    </row>
    <row r="21" spans="1:3" ht="17.45" customHeight="1" thickBot="1">
      <c r="A21" s="121" t="s">
        <v>35</v>
      </c>
      <c r="B21" s="120" t="s">
        <v>36</v>
      </c>
      <c r="C21" s="118">
        <v>9608.02</v>
      </c>
    </row>
    <row r="22" spans="1:3" ht="17.45" customHeight="1" thickBot="1">
      <c r="A22" s="121" t="s">
        <v>37</v>
      </c>
      <c r="B22" s="120" t="s">
        <v>38</v>
      </c>
      <c r="C22" s="118">
        <v>0</v>
      </c>
    </row>
    <row r="23" spans="1:3" ht="17.45" customHeight="1" thickBot="1">
      <c r="A23" s="121" t="s">
        <v>39</v>
      </c>
      <c r="B23" s="120" t="s">
        <v>40</v>
      </c>
      <c r="C23" s="118">
        <v>0</v>
      </c>
    </row>
    <row r="24" spans="1:3" ht="17.45" customHeight="1" thickBot="1">
      <c r="A24" s="116" t="s">
        <v>41</v>
      </c>
      <c r="B24" s="120" t="s">
        <v>42</v>
      </c>
      <c r="C24" s="118">
        <v>0</v>
      </c>
    </row>
    <row r="25" spans="1:3" ht="17.45" customHeight="1" thickBot="1">
      <c r="A25" s="116" t="s">
        <v>43</v>
      </c>
      <c r="B25" s="120" t="s">
        <v>44</v>
      </c>
      <c r="C25" s="118">
        <v>0</v>
      </c>
    </row>
    <row r="26" spans="1:3" ht="17.45" customHeight="1" thickBot="1">
      <c r="A26" s="121" t="s">
        <v>45</v>
      </c>
      <c r="B26" s="120" t="s">
        <v>46</v>
      </c>
      <c r="C26" s="118">
        <v>0</v>
      </c>
    </row>
    <row r="27" spans="1:3" ht="17.45" customHeight="1" thickBot="1">
      <c r="A27" s="121" t="s">
        <v>47</v>
      </c>
      <c r="B27" s="120" t="s">
        <v>48</v>
      </c>
      <c r="C27" s="118">
        <v>0</v>
      </c>
    </row>
    <row r="28" spans="1:3" ht="17.45" customHeight="1" thickBot="1">
      <c r="A28" s="121" t="s">
        <v>49</v>
      </c>
      <c r="B28" s="120" t="s">
        <v>50</v>
      </c>
      <c r="C28" s="118">
        <v>0</v>
      </c>
    </row>
    <row r="29" spans="1:3" ht="17.45" customHeight="1" thickBot="1">
      <c r="A29" s="116" t="s">
        <v>51</v>
      </c>
      <c r="B29" s="120" t="s">
        <v>52</v>
      </c>
      <c r="C29" s="118">
        <v>487020.533</v>
      </c>
    </row>
    <row r="30" spans="1:3" ht="17.45" customHeight="1" thickBot="1">
      <c r="A30" s="121" t="s">
        <v>53</v>
      </c>
      <c r="B30" s="120" t="s">
        <v>54</v>
      </c>
      <c r="C30" s="118">
        <v>487020.533</v>
      </c>
    </row>
    <row r="31" spans="1:3" ht="17.45" customHeight="1" thickBot="1">
      <c r="A31" s="122" t="s">
        <v>55</v>
      </c>
      <c r="B31" s="120" t="s">
        <v>56</v>
      </c>
      <c r="C31" s="118">
        <v>487020.54700000002</v>
      </c>
    </row>
    <row r="32" spans="1:3" ht="17.45" customHeight="1" thickBot="1">
      <c r="A32" s="122" t="s">
        <v>57</v>
      </c>
      <c r="B32" s="120" t="s">
        <v>58</v>
      </c>
      <c r="C32" s="118">
        <v>-1.4E-2</v>
      </c>
    </row>
    <row r="33" spans="1:7" ht="17.45" customHeight="1" thickBot="1">
      <c r="A33" s="121" t="s">
        <v>59</v>
      </c>
      <c r="B33" s="120" t="s">
        <v>60</v>
      </c>
      <c r="C33" s="118">
        <v>0</v>
      </c>
    </row>
    <row r="34" spans="1:7" ht="17.45" customHeight="1" thickBot="1">
      <c r="A34" s="122" t="s">
        <v>61</v>
      </c>
      <c r="B34" s="120" t="s">
        <v>62</v>
      </c>
      <c r="C34" s="118">
        <v>0</v>
      </c>
    </row>
    <row r="35" spans="1:7" ht="17.45" customHeight="1" thickBot="1">
      <c r="A35" s="122" t="s">
        <v>63</v>
      </c>
      <c r="B35" s="120" t="s">
        <v>64</v>
      </c>
      <c r="C35" s="118">
        <v>0</v>
      </c>
    </row>
    <row r="36" spans="1:7" ht="17.45" customHeight="1" thickBot="1">
      <c r="A36" s="121" t="s">
        <v>65</v>
      </c>
      <c r="B36" s="120" t="s">
        <v>66</v>
      </c>
      <c r="C36" s="118">
        <v>0</v>
      </c>
    </row>
    <row r="37" spans="1:7" ht="17.45" customHeight="1" thickBot="1">
      <c r="A37" s="116" t="s">
        <v>67</v>
      </c>
      <c r="B37" s="120" t="s">
        <v>68</v>
      </c>
      <c r="C37" s="118">
        <v>0</v>
      </c>
    </row>
    <row r="38" spans="1:7" ht="17.45" customHeight="1" thickBot="1">
      <c r="A38" s="116" t="s">
        <v>69</v>
      </c>
      <c r="B38" s="120" t="s">
        <v>70</v>
      </c>
      <c r="C38" s="118">
        <v>5899452.2390000001</v>
      </c>
    </row>
    <row r="39" spans="1:7" ht="17.45" customHeight="1" thickBot="1">
      <c r="A39" s="116" t="s">
        <v>71</v>
      </c>
      <c r="B39" s="120" t="s">
        <v>72</v>
      </c>
      <c r="C39" s="118">
        <v>51837.18099999999</v>
      </c>
    </row>
    <row r="40" spans="1:7" ht="17.45" customHeight="1" thickBot="1">
      <c r="A40" s="116" t="s">
        <v>73</v>
      </c>
      <c r="B40" s="120" t="s">
        <v>74</v>
      </c>
      <c r="C40" s="118">
        <v>0</v>
      </c>
    </row>
    <row r="41" spans="1:7" ht="17.45" customHeight="1" thickBot="1">
      <c r="A41" s="116" t="s">
        <v>75</v>
      </c>
      <c r="B41" s="120" t="s">
        <v>76</v>
      </c>
      <c r="C41" s="118">
        <v>1442080.547</v>
      </c>
    </row>
    <row r="42" spans="1:7" ht="17.45" customHeight="1" thickBot="1">
      <c r="A42" s="116" t="s">
        <v>77</v>
      </c>
      <c r="B42" s="120" t="s">
        <v>78</v>
      </c>
      <c r="C42" s="118">
        <v>0</v>
      </c>
    </row>
    <row r="43" spans="1:7" ht="17.45" customHeight="1" thickBot="1">
      <c r="A43" s="116" t="s">
        <v>79</v>
      </c>
      <c r="B43" s="120" t="s">
        <v>80</v>
      </c>
      <c r="C43" s="118">
        <v>1014823.373</v>
      </c>
    </row>
    <row r="44" spans="1:7" ht="17.45" customHeight="1" thickBot="1">
      <c r="A44" s="116" t="s">
        <v>81</v>
      </c>
      <c r="B44" s="123" t="s">
        <v>82</v>
      </c>
      <c r="C44" s="118">
        <v>1292373.2039999999</v>
      </c>
      <c r="G44" s="116"/>
    </row>
    <row r="45" spans="1:7" ht="17.45" customHeight="1" thickBot="1">
      <c r="A45" s="124" t="s">
        <v>83</v>
      </c>
      <c r="B45" s="117" t="s">
        <v>84</v>
      </c>
      <c r="C45" s="118">
        <v>60556033.11091058</v>
      </c>
    </row>
    <row r="46" spans="1:7" ht="17.45" customHeight="1" thickBot="1">
      <c r="A46" s="114" t="s">
        <v>85</v>
      </c>
      <c r="B46" s="112"/>
      <c r="C46" s="117"/>
    </row>
    <row r="47" spans="1:7" ht="17.45" customHeight="1" thickBot="1">
      <c r="A47" s="116" t="s">
        <v>86</v>
      </c>
      <c r="B47" s="117" t="s">
        <v>87</v>
      </c>
      <c r="C47" s="118">
        <v>30382094.402552027</v>
      </c>
    </row>
    <row r="48" spans="1:7" ht="17.45" customHeight="1" thickBot="1">
      <c r="A48" s="121" t="s">
        <v>88</v>
      </c>
      <c r="B48" s="119" t="s">
        <v>89</v>
      </c>
      <c r="C48" s="118">
        <v>26000891.732003398</v>
      </c>
    </row>
    <row r="49" spans="1:11" ht="17.45" customHeight="1" thickBot="1">
      <c r="A49" s="122" t="s">
        <v>90</v>
      </c>
      <c r="B49" s="120" t="s">
        <v>91</v>
      </c>
      <c r="C49" s="118">
        <v>0</v>
      </c>
    </row>
    <row r="50" spans="1:11" ht="17.45" customHeight="1" thickBot="1">
      <c r="A50" s="122" t="s">
        <v>92</v>
      </c>
      <c r="B50" s="120" t="s">
        <v>93</v>
      </c>
      <c r="C50" s="118">
        <v>25179605.912003398</v>
      </c>
    </row>
    <row r="51" spans="1:11" ht="17.45" customHeight="1" thickBot="1">
      <c r="A51" s="122" t="s">
        <v>94</v>
      </c>
      <c r="B51" s="120" t="s">
        <v>95</v>
      </c>
      <c r="C51" s="118">
        <v>821285.82</v>
      </c>
    </row>
    <row r="52" spans="1:11" ht="17.45" customHeight="1" thickBot="1">
      <c r="A52" s="121" t="s">
        <v>96</v>
      </c>
      <c r="B52" s="120" t="s">
        <v>97</v>
      </c>
      <c r="C52" s="118">
        <v>4381202.6705486299</v>
      </c>
      <c r="K52" s="122"/>
    </row>
    <row r="53" spans="1:11" ht="17.45" customHeight="1" thickBot="1">
      <c r="A53" s="122" t="s">
        <v>90</v>
      </c>
      <c r="B53" s="120" t="s">
        <v>98</v>
      </c>
      <c r="C53" s="118">
        <v>0</v>
      </c>
      <c r="K53" s="122"/>
    </row>
    <row r="54" spans="1:11" ht="17.45" customHeight="1" thickBot="1">
      <c r="A54" s="122" t="s">
        <v>92</v>
      </c>
      <c r="B54" s="120" t="s">
        <v>99</v>
      </c>
      <c r="C54" s="118">
        <v>4213756.9515486294</v>
      </c>
      <c r="K54" s="122"/>
    </row>
    <row r="55" spans="1:11" ht="17.45" customHeight="1" thickBot="1">
      <c r="A55" s="122" t="s">
        <v>94</v>
      </c>
      <c r="B55" s="120" t="s">
        <v>100</v>
      </c>
      <c r="C55" s="118">
        <v>167445.71900000001</v>
      </c>
    </row>
    <row r="56" spans="1:11" ht="17.45" customHeight="1" thickBot="1">
      <c r="A56" s="116" t="s">
        <v>101</v>
      </c>
      <c r="B56" s="120" t="s">
        <v>102</v>
      </c>
      <c r="C56" s="118">
        <v>0</v>
      </c>
    </row>
    <row r="57" spans="1:11" ht="17.45" customHeight="1" thickBot="1">
      <c r="A57" s="121" t="s">
        <v>103</v>
      </c>
      <c r="B57" s="120" t="s">
        <v>104</v>
      </c>
      <c r="C57" s="118">
        <v>0</v>
      </c>
    </row>
    <row r="58" spans="1:11" ht="17.45" customHeight="1" thickBot="1">
      <c r="A58" s="122" t="s">
        <v>90</v>
      </c>
      <c r="B58" s="120" t="s">
        <v>105</v>
      </c>
      <c r="C58" s="118">
        <v>0</v>
      </c>
    </row>
    <row r="59" spans="1:11" ht="17.45" customHeight="1" thickBot="1">
      <c r="A59" s="122" t="s">
        <v>92</v>
      </c>
      <c r="B59" s="120" t="s">
        <v>106</v>
      </c>
      <c r="C59" s="118">
        <v>0</v>
      </c>
    </row>
    <row r="60" spans="1:11" ht="17.45" customHeight="1" thickBot="1">
      <c r="A60" s="122" t="s">
        <v>94</v>
      </c>
      <c r="B60" s="120" t="s">
        <v>107</v>
      </c>
      <c r="C60" s="118">
        <v>0</v>
      </c>
    </row>
    <row r="61" spans="1:11" ht="17.45" customHeight="1" thickBot="1">
      <c r="A61" s="121" t="s">
        <v>108</v>
      </c>
      <c r="B61" s="120" t="s">
        <v>109</v>
      </c>
      <c r="C61" s="118">
        <v>0</v>
      </c>
    </row>
    <row r="62" spans="1:11" ht="17.45" customHeight="1" thickBot="1">
      <c r="A62" s="122" t="s">
        <v>90</v>
      </c>
      <c r="B62" s="120" t="s">
        <v>110</v>
      </c>
      <c r="C62" s="118">
        <v>0</v>
      </c>
    </row>
    <row r="63" spans="1:11" ht="17.45" customHeight="1" thickBot="1">
      <c r="A63" s="122" t="s">
        <v>92</v>
      </c>
      <c r="B63" s="120" t="s">
        <v>111</v>
      </c>
      <c r="C63" s="118">
        <v>0</v>
      </c>
    </row>
    <row r="64" spans="1:11" ht="17.45" customHeight="1" thickBot="1">
      <c r="A64" s="122" t="s">
        <v>94</v>
      </c>
      <c r="B64" s="120" t="s">
        <v>112</v>
      </c>
      <c r="C64" s="118">
        <v>0</v>
      </c>
    </row>
    <row r="65" spans="1:3" ht="17.45" customHeight="1" thickBot="1">
      <c r="A65" s="116" t="s">
        <v>113</v>
      </c>
      <c r="B65" s="120" t="s">
        <v>114</v>
      </c>
      <c r="C65" s="118">
        <v>0</v>
      </c>
    </row>
    <row r="66" spans="1:3" ht="17.45" customHeight="1" thickBot="1">
      <c r="A66" s="121" t="s">
        <v>90</v>
      </c>
      <c r="B66" s="120" t="s">
        <v>115</v>
      </c>
      <c r="C66" s="118">
        <v>0</v>
      </c>
    </row>
    <row r="67" spans="1:3" ht="17.45" customHeight="1" thickBot="1">
      <c r="A67" s="121" t="s">
        <v>92</v>
      </c>
      <c r="B67" s="120" t="s">
        <v>116</v>
      </c>
      <c r="C67" s="118">
        <v>0</v>
      </c>
    </row>
    <row r="68" spans="1:3" ht="17.45" customHeight="1" thickBot="1">
      <c r="A68" s="121" t="s">
        <v>94</v>
      </c>
      <c r="B68" s="120" t="s">
        <v>117</v>
      </c>
      <c r="C68" s="118">
        <v>0</v>
      </c>
    </row>
    <row r="69" spans="1:3" ht="17.45" customHeight="1" thickBot="1">
      <c r="A69" s="116" t="s">
        <v>118</v>
      </c>
      <c r="B69" s="120" t="s">
        <v>119</v>
      </c>
      <c r="C69" s="118">
        <v>0</v>
      </c>
    </row>
    <row r="70" spans="1:3" ht="17.45" customHeight="1" thickBot="1">
      <c r="A70" s="116" t="s">
        <v>120</v>
      </c>
      <c r="B70" s="120" t="s">
        <v>121</v>
      </c>
      <c r="C70" s="118">
        <v>596281.06099999999</v>
      </c>
    </row>
    <row r="71" spans="1:3" ht="17.45" customHeight="1" thickBot="1">
      <c r="A71" s="116" t="s">
        <v>122</v>
      </c>
      <c r="B71" s="120" t="s">
        <v>123</v>
      </c>
      <c r="C71" s="118">
        <v>0</v>
      </c>
    </row>
    <row r="72" spans="1:3" ht="17.45" customHeight="1" thickBot="1">
      <c r="A72" s="116" t="s">
        <v>124</v>
      </c>
      <c r="B72" s="120" t="s">
        <v>125</v>
      </c>
      <c r="C72" s="118">
        <v>0</v>
      </c>
    </row>
    <row r="73" spans="1:3" ht="17.45" customHeight="1" thickBot="1">
      <c r="A73" s="116" t="s">
        <v>126</v>
      </c>
      <c r="B73" s="120" t="s">
        <v>127</v>
      </c>
      <c r="C73" s="118">
        <v>56027.319089596203</v>
      </c>
    </row>
    <row r="74" spans="1:3" ht="17.45" customHeight="1" thickBot="1">
      <c r="A74" s="116" t="s">
        <v>35</v>
      </c>
      <c r="B74" s="120" t="s">
        <v>128</v>
      </c>
      <c r="C74" s="118">
        <v>0</v>
      </c>
    </row>
    <row r="75" spans="1:3" ht="17.45" customHeight="1" thickBot="1">
      <c r="A75" s="116" t="s">
        <v>129</v>
      </c>
      <c r="B75" s="120" t="s">
        <v>130</v>
      </c>
      <c r="C75" s="118">
        <v>0</v>
      </c>
    </row>
    <row r="76" spans="1:3" ht="17.45" customHeight="1" thickBot="1">
      <c r="A76" s="116" t="s">
        <v>131</v>
      </c>
      <c r="B76" s="120" t="s">
        <v>132</v>
      </c>
      <c r="C76" s="118">
        <v>2428307.673</v>
      </c>
    </row>
    <row r="77" spans="1:3" ht="17.45" customHeight="1" thickBot="1">
      <c r="A77" s="116" t="s">
        <v>133</v>
      </c>
      <c r="B77" s="120" t="s">
        <v>134</v>
      </c>
      <c r="C77" s="118">
        <v>0</v>
      </c>
    </row>
    <row r="78" spans="1:3" ht="17.45" customHeight="1" thickBot="1">
      <c r="A78" s="116" t="s">
        <v>135</v>
      </c>
      <c r="B78" s="120" t="s">
        <v>136</v>
      </c>
      <c r="C78" s="118">
        <v>0</v>
      </c>
    </row>
    <row r="79" spans="1:3" ht="17.45" customHeight="1" thickBot="1">
      <c r="A79" s="116" t="s">
        <v>137</v>
      </c>
      <c r="B79" s="120" t="s">
        <v>138</v>
      </c>
      <c r="C79" s="118">
        <v>0</v>
      </c>
    </row>
    <row r="80" spans="1:3" ht="17.45" customHeight="1" thickBot="1">
      <c r="A80" s="116" t="s">
        <v>139</v>
      </c>
      <c r="B80" s="120" t="s">
        <v>140</v>
      </c>
      <c r="C80" s="118">
        <v>0</v>
      </c>
    </row>
    <row r="81" spans="1:3" ht="17.45" customHeight="1" thickBot="1">
      <c r="A81" s="121" t="s">
        <v>141</v>
      </c>
      <c r="B81" s="120" t="s">
        <v>142</v>
      </c>
      <c r="C81" s="118">
        <v>0</v>
      </c>
    </row>
    <row r="82" spans="1:3" ht="17.45" customHeight="1" thickBot="1">
      <c r="A82" s="121" t="s">
        <v>143</v>
      </c>
      <c r="B82" s="120" t="s">
        <v>144</v>
      </c>
      <c r="C82" s="118">
        <v>0</v>
      </c>
    </row>
    <row r="83" spans="1:3" ht="17.45" customHeight="1" thickBot="1">
      <c r="A83" s="116" t="s">
        <v>145</v>
      </c>
      <c r="B83" s="120" t="s">
        <v>146</v>
      </c>
      <c r="C83" s="118">
        <v>1321270.243</v>
      </c>
    </row>
    <row r="84" spans="1:3" ht="17.45" customHeight="1" thickBot="1">
      <c r="A84" s="114" t="s">
        <v>147</v>
      </c>
      <c r="B84" s="120" t="s">
        <v>148</v>
      </c>
      <c r="C84" s="118">
        <v>34783980.698641628</v>
      </c>
    </row>
    <row r="85" spans="1:3" ht="15" thickBot="1">
      <c r="A85" s="114" t="s">
        <v>149</v>
      </c>
      <c r="B85" s="125" t="s">
        <v>150</v>
      </c>
      <c r="C85" s="118">
        <v>25772052.412268952</v>
      </c>
    </row>
    <row r="86" spans="1:3">
      <c r="A86" s="126"/>
    </row>
    <row r="87" spans="1:3">
      <c r="A87" s="127"/>
    </row>
    <row r="88" spans="1:3">
      <c r="A88" s="127" t="s">
        <v>605</v>
      </c>
    </row>
    <row r="175" spans="1:1">
      <c r="A175" s="128"/>
    </row>
    <row r="234" spans="1:1">
      <c r="A234" s="128"/>
    </row>
    <row r="328" spans="1:1">
      <c r="A328" s="128"/>
    </row>
    <row r="371" spans="1:1">
      <c r="A371" s="128"/>
    </row>
    <row r="382" spans="1:1">
      <c r="A382" s="128"/>
    </row>
    <row r="383" spans="1:1">
      <c r="A383" s="128"/>
    </row>
    <row r="392" spans="1:1">
      <c r="A392" s="128"/>
    </row>
    <row r="393" spans="1:1">
      <c r="A393" s="128"/>
    </row>
    <row r="448" spans="1:1">
      <c r="A448" s="128"/>
    </row>
    <row r="449" spans="1:1">
      <c r="A449" s="128"/>
    </row>
    <row r="530" spans="1:1">
      <c r="A530" s="128"/>
    </row>
    <row r="531" spans="1:1">
      <c r="A531" s="128"/>
    </row>
    <row r="599" spans="1:1">
      <c r="A599" s="128"/>
    </row>
    <row r="600" spans="1:1">
      <c r="A600" s="128"/>
    </row>
    <row r="623" spans="1:1">
      <c r="A623" s="128"/>
    </row>
    <row r="624" spans="1:1">
      <c r="A624" s="128"/>
    </row>
    <row r="660" spans="1:1">
      <c r="A660" s="128"/>
    </row>
    <row r="661" spans="1:1">
      <c r="A661" s="128"/>
    </row>
    <row r="683" spans="1:1">
      <c r="A683" s="128"/>
    </row>
    <row r="684" spans="1:1">
      <c r="A684" s="128"/>
    </row>
    <row r="714" spans="1:1">
      <c r="A714" s="128"/>
    </row>
    <row r="762" spans="1:1">
      <c r="A762" s="1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0"/>
  <sheetViews>
    <sheetView showGridLines="0" zoomScale="85" zoomScaleNormal="85" workbookViewId="0">
      <selection sqref="A1:A2"/>
    </sheetView>
  </sheetViews>
  <sheetFormatPr defaultColWidth="9.140625" defaultRowHeight="14.25"/>
  <cols>
    <col min="1" max="1" width="66" style="106" bestFit="1" customWidth="1"/>
    <col min="2" max="2" width="9.140625" style="106"/>
    <col min="3" max="11" width="17.140625" style="106" customWidth="1"/>
    <col min="12" max="19" width="18.7109375" style="106" customWidth="1"/>
    <col min="20" max="16384" width="9.140625" style="106"/>
  </cols>
  <sheetData>
    <row r="1" spans="1:19" ht="15.75" customHeight="1">
      <c r="A1" s="197" t="s">
        <v>604</v>
      </c>
      <c r="B1" s="129"/>
      <c r="C1" s="129">
        <v>1</v>
      </c>
      <c r="D1" s="129">
        <v>2</v>
      </c>
      <c r="E1" s="129">
        <v>3</v>
      </c>
      <c r="F1" s="129">
        <v>4</v>
      </c>
      <c r="G1" s="129">
        <v>5</v>
      </c>
      <c r="H1" s="129">
        <v>6</v>
      </c>
      <c r="I1" s="129">
        <v>7</v>
      </c>
      <c r="J1" s="129">
        <v>8</v>
      </c>
      <c r="K1" s="129">
        <v>9</v>
      </c>
      <c r="L1" s="105"/>
      <c r="M1" s="105"/>
      <c r="N1" s="105"/>
      <c r="O1" s="105"/>
      <c r="P1" s="105"/>
      <c r="Q1" s="105"/>
      <c r="R1" s="105"/>
      <c r="S1" s="105"/>
    </row>
    <row r="2" spans="1:19" ht="21" customHeight="1" thickBot="1">
      <c r="A2" s="197"/>
      <c r="B2" s="129"/>
      <c r="C2" s="129"/>
      <c r="D2" s="129"/>
      <c r="E2" s="129"/>
      <c r="F2" s="129"/>
      <c r="G2" s="129"/>
      <c r="H2" s="129"/>
      <c r="I2" s="129"/>
      <c r="J2" s="129"/>
      <c r="K2" s="129"/>
      <c r="L2" s="105"/>
      <c r="M2" s="105"/>
      <c r="N2" s="105"/>
      <c r="O2" s="105"/>
      <c r="P2" s="105"/>
      <c r="Q2" s="105"/>
      <c r="R2" s="105"/>
      <c r="S2" s="105"/>
    </row>
    <row r="3" spans="1:19" ht="38.25" customHeight="1" thickBot="1">
      <c r="A3" s="130"/>
      <c r="B3" s="130"/>
      <c r="C3" s="201" t="s">
        <v>151</v>
      </c>
      <c r="D3" s="202"/>
      <c r="E3" s="202"/>
      <c r="F3" s="202"/>
      <c r="G3" s="202"/>
      <c r="H3" s="202"/>
      <c r="I3" s="202"/>
      <c r="J3" s="202"/>
      <c r="K3" s="203"/>
      <c r="L3" s="201" t="s">
        <v>151</v>
      </c>
      <c r="M3" s="202"/>
      <c r="N3" s="203"/>
      <c r="O3" s="202" t="s">
        <v>187</v>
      </c>
      <c r="P3" s="202"/>
      <c r="Q3" s="202"/>
      <c r="R3" s="208"/>
      <c r="S3" s="209" t="s">
        <v>188</v>
      </c>
    </row>
    <row r="4" spans="1:19" ht="51.75" thickBot="1">
      <c r="A4" s="130"/>
      <c r="B4" s="130"/>
      <c r="C4" s="131" t="s">
        <v>152</v>
      </c>
      <c r="D4" s="108" t="s">
        <v>153</v>
      </c>
      <c r="E4" s="108" t="s">
        <v>154</v>
      </c>
      <c r="F4" s="108" t="s">
        <v>155</v>
      </c>
      <c r="G4" s="108" t="s">
        <v>156</v>
      </c>
      <c r="H4" s="108" t="s">
        <v>157</v>
      </c>
      <c r="I4" s="108" t="s">
        <v>158</v>
      </c>
      <c r="J4" s="108" t="s">
        <v>159</v>
      </c>
      <c r="K4" s="132" t="s">
        <v>160</v>
      </c>
      <c r="L4" s="131" t="s">
        <v>189</v>
      </c>
      <c r="M4" s="108" t="s">
        <v>190</v>
      </c>
      <c r="N4" s="132" t="s">
        <v>191</v>
      </c>
      <c r="O4" s="189" t="s">
        <v>192</v>
      </c>
      <c r="P4" s="108" t="s">
        <v>193</v>
      </c>
      <c r="Q4" s="108" t="s">
        <v>194</v>
      </c>
      <c r="R4" s="108" t="s">
        <v>195</v>
      </c>
      <c r="S4" s="210"/>
    </row>
    <row r="5" spans="1:19" ht="15" thickBot="1">
      <c r="A5" s="130"/>
      <c r="B5" s="130"/>
      <c r="C5" s="133" t="s">
        <v>2</v>
      </c>
      <c r="D5" s="134" t="s">
        <v>161</v>
      </c>
      <c r="E5" s="134" t="s">
        <v>162</v>
      </c>
      <c r="F5" s="134" t="s">
        <v>163</v>
      </c>
      <c r="G5" s="134" t="s">
        <v>164</v>
      </c>
      <c r="H5" s="134" t="s">
        <v>165</v>
      </c>
      <c r="I5" s="134" t="s">
        <v>166</v>
      </c>
      <c r="J5" s="134" t="s">
        <v>167</v>
      </c>
      <c r="K5" s="135" t="s">
        <v>168</v>
      </c>
      <c r="L5" s="136" t="s">
        <v>196</v>
      </c>
      <c r="M5" s="109" t="s">
        <v>197</v>
      </c>
      <c r="N5" s="137" t="s">
        <v>198</v>
      </c>
      <c r="O5" s="138" t="s">
        <v>199</v>
      </c>
      <c r="P5" s="109" t="s">
        <v>200</v>
      </c>
      <c r="Q5" s="109" t="s">
        <v>201</v>
      </c>
      <c r="R5" s="109" t="s">
        <v>202</v>
      </c>
      <c r="S5" s="137" t="s">
        <v>203</v>
      </c>
    </row>
    <row r="6" spans="1:19" ht="15" thickBot="1">
      <c r="A6" s="206" t="s">
        <v>169</v>
      </c>
      <c r="B6" s="207"/>
      <c r="C6" s="207"/>
      <c r="D6" s="207"/>
      <c r="E6" s="207"/>
      <c r="F6" s="207"/>
      <c r="G6" s="207"/>
      <c r="H6" s="207"/>
      <c r="I6" s="207"/>
      <c r="J6" s="207"/>
      <c r="K6" s="211"/>
      <c r="L6" s="139"/>
      <c r="M6" s="139"/>
      <c r="N6" s="139"/>
      <c r="O6" s="139"/>
      <c r="P6" s="139"/>
      <c r="Q6" s="139"/>
      <c r="R6" s="139"/>
      <c r="S6" s="140"/>
    </row>
    <row r="7" spans="1:19" ht="19.149999999999999" customHeight="1" thickBot="1">
      <c r="A7" s="141" t="s">
        <v>170</v>
      </c>
      <c r="B7" s="142" t="s">
        <v>20</v>
      </c>
      <c r="C7" s="118">
        <v>22299.756000000001</v>
      </c>
      <c r="D7" s="118">
        <v>1044724.514</v>
      </c>
      <c r="E7" s="118">
        <v>906292.22900000005</v>
      </c>
      <c r="F7" s="118">
        <v>9417106.6510000005</v>
      </c>
      <c r="G7" s="118">
        <v>4366136.41</v>
      </c>
      <c r="H7" s="118">
        <v>822249.29200000002</v>
      </c>
      <c r="I7" s="118">
        <v>5299744.9170000004</v>
      </c>
      <c r="J7" s="118">
        <v>1346511.8049999999</v>
      </c>
      <c r="K7" s="118">
        <v>20846.082999999999</v>
      </c>
      <c r="L7" s="143">
        <v>0</v>
      </c>
      <c r="M7" s="143">
        <v>0</v>
      </c>
      <c r="N7" s="143">
        <v>0</v>
      </c>
      <c r="O7" s="144"/>
      <c r="P7" s="144"/>
      <c r="Q7" s="144"/>
      <c r="R7" s="144"/>
      <c r="S7" s="143">
        <v>23245911.657000002</v>
      </c>
    </row>
    <row r="8" spans="1:19" ht="19.149999999999999" customHeight="1" thickBot="1">
      <c r="A8" s="141" t="s">
        <v>171</v>
      </c>
      <c r="B8" s="142" t="s">
        <v>22</v>
      </c>
      <c r="C8" s="118">
        <v>0</v>
      </c>
      <c r="D8" s="118">
        <v>0</v>
      </c>
      <c r="E8" s="118">
        <v>0</v>
      </c>
      <c r="F8" s="118">
        <v>0</v>
      </c>
      <c r="G8" s="118">
        <v>0</v>
      </c>
      <c r="H8" s="118">
        <v>0</v>
      </c>
      <c r="I8" s="118">
        <v>0</v>
      </c>
      <c r="J8" s="118">
        <v>0</v>
      </c>
      <c r="K8" s="118">
        <v>0</v>
      </c>
      <c r="L8" s="143">
        <v>0</v>
      </c>
      <c r="M8" s="143">
        <v>0</v>
      </c>
      <c r="N8" s="143">
        <v>0</v>
      </c>
      <c r="O8" s="144"/>
      <c r="P8" s="144"/>
      <c r="Q8" s="144"/>
      <c r="R8" s="144"/>
      <c r="S8" s="143">
        <v>0</v>
      </c>
    </row>
    <row r="9" spans="1:19" ht="19.149999999999999" customHeight="1" thickBot="1">
      <c r="A9" s="141" t="s">
        <v>172</v>
      </c>
      <c r="B9" s="142" t="s">
        <v>24</v>
      </c>
      <c r="C9" s="144"/>
      <c r="D9" s="144"/>
      <c r="E9" s="144"/>
      <c r="F9" s="144"/>
      <c r="G9" s="144"/>
      <c r="H9" s="144"/>
      <c r="I9" s="144"/>
      <c r="J9" s="144"/>
      <c r="K9" s="144"/>
      <c r="L9" s="144"/>
      <c r="M9" s="144"/>
      <c r="N9" s="144"/>
      <c r="O9" s="143">
        <v>0</v>
      </c>
      <c r="P9" s="143">
        <v>0</v>
      </c>
      <c r="Q9" s="143">
        <v>0</v>
      </c>
      <c r="R9" s="143">
        <v>0</v>
      </c>
      <c r="S9" s="143">
        <v>0</v>
      </c>
    </row>
    <row r="10" spans="1:19" ht="19.149999999999999" customHeight="1" thickBot="1">
      <c r="A10" s="141" t="s">
        <v>173</v>
      </c>
      <c r="B10" s="142" t="s">
        <v>26</v>
      </c>
      <c r="C10" s="118">
        <v>0</v>
      </c>
      <c r="D10" s="118">
        <v>2539.5230000000001</v>
      </c>
      <c r="E10" s="118">
        <v>12422.709439999999</v>
      </c>
      <c r="F10" s="118">
        <v>27255.178</v>
      </c>
      <c r="G10" s="118">
        <v>9485.0820000000003</v>
      </c>
      <c r="H10" s="118">
        <v>145010.21674</v>
      </c>
      <c r="I10" s="118">
        <v>243239.16916999998</v>
      </c>
      <c r="J10" s="118">
        <v>157152.62028</v>
      </c>
      <c r="K10" s="118">
        <v>0</v>
      </c>
      <c r="L10" s="143">
        <v>0</v>
      </c>
      <c r="M10" s="143">
        <v>0</v>
      </c>
      <c r="N10" s="143">
        <v>0</v>
      </c>
      <c r="O10" s="143">
        <v>0</v>
      </c>
      <c r="P10" s="143">
        <v>0</v>
      </c>
      <c r="Q10" s="143">
        <v>0</v>
      </c>
      <c r="R10" s="143">
        <v>0</v>
      </c>
      <c r="S10" s="143">
        <v>597104.49863000005</v>
      </c>
    </row>
    <row r="11" spans="1:19" ht="19.149999999999999" customHeight="1" thickBot="1">
      <c r="A11" s="141" t="s">
        <v>174</v>
      </c>
      <c r="B11" s="142" t="s">
        <v>38</v>
      </c>
      <c r="C11" s="118">
        <v>22299.756000000001</v>
      </c>
      <c r="D11" s="118">
        <v>1042184.991</v>
      </c>
      <c r="E11" s="118">
        <v>893869.51955999993</v>
      </c>
      <c r="F11" s="118">
        <v>9389851.4729999993</v>
      </c>
      <c r="G11" s="118">
        <v>4356651.3279999997</v>
      </c>
      <c r="H11" s="118">
        <v>677239.07525999995</v>
      </c>
      <c r="I11" s="118">
        <v>5056505.7478299998</v>
      </c>
      <c r="J11" s="118">
        <v>1189359.18472</v>
      </c>
      <c r="K11" s="118">
        <v>20846.082999999999</v>
      </c>
      <c r="L11" s="143">
        <v>0</v>
      </c>
      <c r="M11" s="143">
        <v>0</v>
      </c>
      <c r="N11" s="143">
        <v>0</v>
      </c>
      <c r="O11" s="143">
        <v>0</v>
      </c>
      <c r="P11" s="143">
        <v>0</v>
      </c>
      <c r="Q11" s="143">
        <v>0</v>
      </c>
      <c r="R11" s="143">
        <v>0</v>
      </c>
      <c r="S11" s="143">
        <v>22648807.158370003</v>
      </c>
    </row>
    <row r="12" spans="1:19" ht="19.149999999999999" customHeight="1" thickBot="1">
      <c r="A12" s="198" t="s">
        <v>175</v>
      </c>
      <c r="B12" s="199"/>
      <c r="C12" s="199"/>
      <c r="D12" s="199"/>
      <c r="E12" s="199"/>
      <c r="F12" s="199"/>
      <c r="G12" s="199"/>
      <c r="H12" s="199"/>
      <c r="I12" s="199"/>
      <c r="J12" s="199"/>
      <c r="K12" s="200"/>
      <c r="L12" s="145"/>
      <c r="M12" s="145"/>
      <c r="N12" s="145"/>
      <c r="O12" s="145"/>
      <c r="P12" s="145"/>
      <c r="Q12" s="145"/>
      <c r="R12" s="145"/>
      <c r="S12" s="143"/>
    </row>
    <row r="13" spans="1:19" ht="19.149999999999999" customHeight="1" thickBot="1">
      <c r="A13" s="141" t="s">
        <v>170</v>
      </c>
      <c r="B13" s="142" t="s">
        <v>40</v>
      </c>
      <c r="C13" s="118">
        <v>22315.512150000002</v>
      </c>
      <c r="D13" s="118">
        <v>967175.42201999994</v>
      </c>
      <c r="E13" s="118">
        <v>885341.65463999996</v>
      </c>
      <c r="F13" s="118">
        <v>8614330.8917399999</v>
      </c>
      <c r="G13" s="118">
        <v>4023890.4353799997</v>
      </c>
      <c r="H13" s="118">
        <v>794185.82943999988</v>
      </c>
      <c r="I13" s="118">
        <v>4843359.48276</v>
      </c>
      <c r="J13" s="118">
        <v>1289072.2380299999</v>
      </c>
      <c r="K13" s="118">
        <v>20523.31338</v>
      </c>
      <c r="L13" s="143">
        <v>0</v>
      </c>
      <c r="M13" s="143">
        <v>0</v>
      </c>
      <c r="N13" s="143">
        <v>0</v>
      </c>
      <c r="O13" s="144"/>
      <c r="P13" s="144"/>
      <c r="Q13" s="144"/>
      <c r="R13" s="144"/>
      <c r="S13" s="143">
        <v>21460194.779539999</v>
      </c>
    </row>
    <row r="14" spans="1:19" ht="19.149999999999999" customHeight="1" thickBot="1">
      <c r="A14" s="141" t="s">
        <v>171</v>
      </c>
      <c r="B14" s="142" t="s">
        <v>42</v>
      </c>
      <c r="C14" s="118">
        <v>0</v>
      </c>
      <c r="D14" s="118">
        <v>0</v>
      </c>
      <c r="E14" s="118">
        <v>0</v>
      </c>
      <c r="F14" s="118">
        <v>0</v>
      </c>
      <c r="G14" s="118">
        <v>0</v>
      </c>
      <c r="H14" s="118">
        <v>0</v>
      </c>
      <c r="I14" s="118">
        <v>0</v>
      </c>
      <c r="J14" s="118">
        <v>0</v>
      </c>
      <c r="K14" s="118">
        <v>0</v>
      </c>
      <c r="L14" s="143">
        <v>0</v>
      </c>
      <c r="M14" s="143">
        <v>0</v>
      </c>
      <c r="N14" s="143">
        <v>0</v>
      </c>
      <c r="O14" s="144"/>
      <c r="P14" s="144"/>
      <c r="Q14" s="144"/>
      <c r="R14" s="144"/>
      <c r="S14" s="143">
        <v>0</v>
      </c>
    </row>
    <row r="15" spans="1:19" ht="19.149999999999999" customHeight="1" thickBot="1">
      <c r="A15" s="141" t="s">
        <v>172</v>
      </c>
      <c r="B15" s="142" t="s">
        <v>44</v>
      </c>
      <c r="C15" s="144"/>
      <c r="D15" s="144"/>
      <c r="E15" s="144"/>
      <c r="F15" s="144"/>
      <c r="G15" s="144"/>
      <c r="H15" s="144"/>
      <c r="I15" s="144"/>
      <c r="J15" s="144"/>
      <c r="K15" s="144"/>
      <c r="L15" s="144"/>
      <c r="M15" s="144"/>
      <c r="N15" s="144"/>
      <c r="O15" s="143">
        <v>0</v>
      </c>
      <c r="P15" s="143">
        <v>0</v>
      </c>
      <c r="Q15" s="143">
        <v>0</v>
      </c>
      <c r="R15" s="143">
        <v>0</v>
      </c>
      <c r="S15" s="143">
        <v>0</v>
      </c>
    </row>
    <row r="16" spans="1:19" ht="19.149999999999999" customHeight="1" thickBot="1">
      <c r="A16" s="141" t="s">
        <v>173</v>
      </c>
      <c r="B16" s="142" t="s">
        <v>46</v>
      </c>
      <c r="C16" s="118">
        <v>0</v>
      </c>
      <c r="D16" s="118">
        <v>2511.5160000000001</v>
      </c>
      <c r="E16" s="118">
        <v>10797.675999999999</v>
      </c>
      <c r="F16" s="118">
        <v>36222.499000000003</v>
      </c>
      <c r="G16" s="118">
        <v>12341.709000000001</v>
      </c>
      <c r="H16" s="118">
        <v>174057.82703000001</v>
      </c>
      <c r="I16" s="118">
        <v>287685.61528000003</v>
      </c>
      <c r="J16" s="118">
        <v>124824.59145000001</v>
      </c>
      <c r="K16" s="118">
        <v>0</v>
      </c>
      <c r="L16" s="143">
        <v>0</v>
      </c>
      <c r="M16" s="143">
        <v>0</v>
      </c>
      <c r="N16" s="143">
        <v>0</v>
      </c>
      <c r="O16" s="143">
        <v>0</v>
      </c>
      <c r="P16" s="143">
        <v>0</v>
      </c>
      <c r="Q16" s="143">
        <v>0</v>
      </c>
      <c r="R16" s="143">
        <v>0</v>
      </c>
      <c r="S16" s="143">
        <v>648441.43376000016</v>
      </c>
    </row>
    <row r="17" spans="1:19" ht="19.149999999999999" customHeight="1" thickBot="1">
      <c r="A17" s="141" t="s">
        <v>174</v>
      </c>
      <c r="B17" s="142" t="s">
        <v>58</v>
      </c>
      <c r="C17" s="118">
        <v>22315.512150000002</v>
      </c>
      <c r="D17" s="118">
        <v>964663.90601999999</v>
      </c>
      <c r="E17" s="118">
        <v>874543.97863999999</v>
      </c>
      <c r="F17" s="118">
        <v>8578108.39274</v>
      </c>
      <c r="G17" s="118">
        <v>4011548.7263799994</v>
      </c>
      <c r="H17" s="118">
        <v>620128.00240999996</v>
      </c>
      <c r="I17" s="118">
        <v>4555673.8674800005</v>
      </c>
      <c r="J17" s="118">
        <v>1164247.6465799999</v>
      </c>
      <c r="K17" s="118">
        <v>20523.31338</v>
      </c>
      <c r="L17" s="143">
        <v>0</v>
      </c>
      <c r="M17" s="143">
        <v>0</v>
      </c>
      <c r="N17" s="143">
        <v>0</v>
      </c>
      <c r="O17" s="143">
        <v>0</v>
      </c>
      <c r="P17" s="143">
        <v>0</v>
      </c>
      <c r="Q17" s="143">
        <v>0</v>
      </c>
      <c r="R17" s="143">
        <v>0</v>
      </c>
      <c r="S17" s="143">
        <v>20811753.345780004</v>
      </c>
    </row>
    <row r="18" spans="1:19" ht="19.149999999999999" customHeight="1" thickBot="1">
      <c r="A18" s="198" t="s">
        <v>176</v>
      </c>
      <c r="B18" s="199"/>
      <c r="C18" s="199"/>
      <c r="D18" s="199"/>
      <c r="E18" s="199"/>
      <c r="F18" s="199"/>
      <c r="G18" s="199"/>
      <c r="H18" s="199"/>
      <c r="I18" s="199"/>
      <c r="J18" s="199"/>
      <c r="K18" s="200"/>
      <c r="L18" s="145"/>
      <c r="M18" s="145"/>
      <c r="N18" s="145"/>
      <c r="O18" s="145"/>
      <c r="P18" s="145"/>
      <c r="Q18" s="145"/>
      <c r="R18" s="145"/>
      <c r="S18" s="146"/>
    </row>
    <row r="19" spans="1:19" ht="19.149999999999999" customHeight="1" thickBot="1">
      <c r="A19" s="141" t="s">
        <v>170</v>
      </c>
      <c r="B19" s="142" t="s">
        <v>60</v>
      </c>
      <c r="C19" s="118">
        <v>-4887.6180000000004</v>
      </c>
      <c r="D19" s="118">
        <v>886105.34984000004</v>
      </c>
      <c r="E19" s="118">
        <v>794974.45799999998</v>
      </c>
      <c r="F19" s="118">
        <v>7013418.8921400001</v>
      </c>
      <c r="G19" s="118">
        <v>3027246.361</v>
      </c>
      <c r="H19" s="118">
        <v>542645.897</v>
      </c>
      <c r="I19" s="118">
        <v>2450306.53682</v>
      </c>
      <c r="J19" s="118">
        <v>918012.09727000003</v>
      </c>
      <c r="K19" s="118">
        <v>2234.355</v>
      </c>
      <c r="L19" s="143">
        <v>0</v>
      </c>
      <c r="M19" s="143">
        <v>0</v>
      </c>
      <c r="N19" s="143">
        <v>0</v>
      </c>
      <c r="O19" s="144"/>
      <c r="P19" s="144"/>
      <c r="Q19" s="144"/>
      <c r="R19" s="144"/>
      <c r="S19" s="143">
        <v>15630056.32907</v>
      </c>
    </row>
    <row r="20" spans="1:19" ht="19.149999999999999" customHeight="1" thickBot="1">
      <c r="A20" s="141" t="s">
        <v>171</v>
      </c>
      <c r="B20" s="142" t="s">
        <v>62</v>
      </c>
      <c r="C20" s="118">
        <v>0</v>
      </c>
      <c r="D20" s="118">
        <v>0</v>
      </c>
      <c r="E20" s="118">
        <v>0</v>
      </c>
      <c r="F20" s="118">
        <v>0</v>
      </c>
      <c r="G20" s="118">
        <v>0</v>
      </c>
      <c r="H20" s="118">
        <v>0</v>
      </c>
      <c r="I20" s="118">
        <v>0</v>
      </c>
      <c r="J20" s="118">
        <v>0</v>
      </c>
      <c r="K20" s="118">
        <v>0</v>
      </c>
      <c r="L20" s="143">
        <v>0</v>
      </c>
      <c r="M20" s="143">
        <v>0</v>
      </c>
      <c r="N20" s="143">
        <v>0</v>
      </c>
      <c r="O20" s="144"/>
      <c r="P20" s="144"/>
      <c r="Q20" s="144"/>
      <c r="R20" s="144"/>
      <c r="S20" s="143">
        <v>0</v>
      </c>
    </row>
    <row r="21" spans="1:19" ht="19.149999999999999" customHeight="1" thickBot="1">
      <c r="A21" s="141" t="s">
        <v>172</v>
      </c>
      <c r="B21" s="142" t="s">
        <v>64</v>
      </c>
      <c r="C21" s="144"/>
      <c r="D21" s="144"/>
      <c r="E21" s="144"/>
      <c r="F21" s="144"/>
      <c r="G21" s="144"/>
      <c r="H21" s="144"/>
      <c r="I21" s="144"/>
      <c r="J21" s="144"/>
      <c r="K21" s="144"/>
      <c r="L21" s="144"/>
      <c r="M21" s="144"/>
      <c r="N21" s="144"/>
      <c r="O21" s="143">
        <v>0</v>
      </c>
      <c r="P21" s="143">
        <v>0</v>
      </c>
      <c r="Q21" s="143">
        <v>0</v>
      </c>
      <c r="R21" s="143">
        <v>502.72309000000001</v>
      </c>
      <c r="S21" s="143">
        <v>502.72309000000001</v>
      </c>
    </row>
    <row r="22" spans="1:19" ht="19.149999999999999" customHeight="1" thickBot="1">
      <c r="A22" s="141" t="s">
        <v>173</v>
      </c>
      <c r="B22" s="142" t="s">
        <v>66</v>
      </c>
      <c r="C22" s="118">
        <v>0</v>
      </c>
      <c r="D22" s="118">
        <v>0</v>
      </c>
      <c r="E22" s="118">
        <v>21605.891</v>
      </c>
      <c r="F22" s="118">
        <v>7016.7690000000002</v>
      </c>
      <c r="G22" s="118">
        <v>0</v>
      </c>
      <c r="H22" s="118">
        <v>37031.822310000003</v>
      </c>
      <c r="I22" s="118">
        <v>245834.77849999999</v>
      </c>
      <c r="J22" s="118">
        <v>19688.002</v>
      </c>
      <c r="K22" s="118">
        <v>0</v>
      </c>
      <c r="L22" s="143">
        <v>0</v>
      </c>
      <c r="M22" s="143">
        <v>0</v>
      </c>
      <c r="N22" s="143">
        <v>0</v>
      </c>
      <c r="O22" s="143">
        <v>0</v>
      </c>
      <c r="P22" s="143">
        <v>0</v>
      </c>
      <c r="Q22" s="143">
        <v>0</v>
      </c>
      <c r="R22" s="143">
        <v>0</v>
      </c>
      <c r="S22" s="143">
        <v>331177.26280999999</v>
      </c>
    </row>
    <row r="23" spans="1:19" ht="19.149999999999999" customHeight="1" thickBot="1">
      <c r="A23" s="141" t="s">
        <v>174</v>
      </c>
      <c r="B23" s="142" t="s">
        <v>78</v>
      </c>
      <c r="C23" s="118">
        <v>-4887.6180000000004</v>
      </c>
      <c r="D23" s="118">
        <v>886105.34984000004</v>
      </c>
      <c r="E23" s="118">
        <v>773368.56700000004</v>
      </c>
      <c r="F23" s="118">
        <v>7006402.1231400007</v>
      </c>
      <c r="G23" s="118">
        <v>3027246.361</v>
      </c>
      <c r="H23" s="118">
        <v>505614.07468999998</v>
      </c>
      <c r="I23" s="118">
        <v>2204471.75832</v>
      </c>
      <c r="J23" s="118">
        <v>898324.09526999993</v>
      </c>
      <c r="K23" s="118">
        <v>2234.355</v>
      </c>
      <c r="L23" s="143">
        <v>0</v>
      </c>
      <c r="M23" s="143">
        <v>0</v>
      </c>
      <c r="N23" s="143">
        <v>0</v>
      </c>
      <c r="O23" s="143">
        <v>0</v>
      </c>
      <c r="P23" s="143">
        <v>0</v>
      </c>
      <c r="Q23" s="143">
        <v>0</v>
      </c>
      <c r="R23" s="143">
        <v>502.72309000000001</v>
      </c>
      <c r="S23" s="143">
        <v>15299381.789350001</v>
      </c>
    </row>
    <row r="24" spans="1:19" ht="19.149999999999999" customHeight="1" thickBot="1">
      <c r="A24" s="198" t="s">
        <v>177</v>
      </c>
      <c r="B24" s="199"/>
      <c r="C24" s="199"/>
      <c r="D24" s="199"/>
      <c r="E24" s="199"/>
      <c r="F24" s="199"/>
      <c r="G24" s="199"/>
      <c r="H24" s="199"/>
      <c r="I24" s="199"/>
      <c r="J24" s="199"/>
      <c r="K24" s="200"/>
      <c r="L24" s="145"/>
      <c r="M24" s="145"/>
      <c r="N24" s="145"/>
      <c r="O24" s="145"/>
      <c r="P24" s="145"/>
      <c r="Q24" s="145"/>
      <c r="R24" s="145"/>
      <c r="S24" s="146"/>
    </row>
    <row r="25" spans="1:19" ht="19.149999999999999" customHeight="1" thickBot="1">
      <c r="A25" s="141" t="s">
        <v>170</v>
      </c>
      <c r="B25" s="142" t="s">
        <v>80</v>
      </c>
      <c r="C25" s="118">
        <v>0</v>
      </c>
      <c r="D25" s="118">
        <v>0</v>
      </c>
      <c r="E25" s="118">
        <v>0</v>
      </c>
      <c r="F25" s="118">
        <v>0</v>
      </c>
      <c r="G25" s="118">
        <v>0</v>
      </c>
      <c r="H25" s="118">
        <v>0</v>
      </c>
      <c r="I25" s="118">
        <v>0</v>
      </c>
      <c r="J25" s="118">
        <v>0</v>
      </c>
      <c r="K25" s="118">
        <v>0</v>
      </c>
      <c r="L25" s="143">
        <v>0</v>
      </c>
      <c r="M25" s="143">
        <v>0</v>
      </c>
      <c r="N25" s="143">
        <v>0</v>
      </c>
      <c r="O25" s="144"/>
      <c r="P25" s="144"/>
      <c r="Q25" s="144"/>
      <c r="R25" s="144"/>
      <c r="S25" s="143">
        <v>0</v>
      </c>
    </row>
    <row r="26" spans="1:19" ht="19.149999999999999" customHeight="1" thickBot="1">
      <c r="A26" s="141" t="s">
        <v>171</v>
      </c>
      <c r="B26" s="142" t="s">
        <v>82</v>
      </c>
      <c r="C26" s="118">
        <v>0</v>
      </c>
      <c r="D26" s="118">
        <v>0</v>
      </c>
      <c r="E26" s="118">
        <v>0</v>
      </c>
      <c r="F26" s="118">
        <v>0</v>
      </c>
      <c r="G26" s="118">
        <v>0</v>
      </c>
      <c r="H26" s="118">
        <v>0</v>
      </c>
      <c r="I26" s="118">
        <v>0</v>
      </c>
      <c r="J26" s="118">
        <v>0</v>
      </c>
      <c r="K26" s="118">
        <v>0</v>
      </c>
      <c r="L26" s="143">
        <v>0</v>
      </c>
      <c r="M26" s="143">
        <v>0</v>
      </c>
      <c r="N26" s="143">
        <v>0</v>
      </c>
      <c r="O26" s="144"/>
      <c r="P26" s="144"/>
      <c r="Q26" s="144"/>
      <c r="R26" s="144"/>
      <c r="S26" s="143">
        <v>0</v>
      </c>
    </row>
    <row r="27" spans="1:19" ht="19.149999999999999" customHeight="1" thickBot="1">
      <c r="A27" s="141" t="s">
        <v>178</v>
      </c>
      <c r="B27" s="142" t="s">
        <v>179</v>
      </c>
      <c r="C27" s="144"/>
      <c r="D27" s="144"/>
      <c r="E27" s="144"/>
      <c r="F27" s="144"/>
      <c r="G27" s="144"/>
      <c r="H27" s="144"/>
      <c r="I27" s="144"/>
      <c r="J27" s="144"/>
      <c r="K27" s="144"/>
      <c r="L27" s="144"/>
      <c r="M27" s="144"/>
      <c r="N27" s="144"/>
      <c r="O27" s="143">
        <v>0</v>
      </c>
      <c r="P27" s="143">
        <v>0</v>
      </c>
      <c r="Q27" s="143">
        <v>0</v>
      </c>
      <c r="R27" s="143">
        <v>0</v>
      </c>
      <c r="S27" s="143">
        <v>0</v>
      </c>
    </row>
    <row r="28" spans="1:19" ht="19.149999999999999" customHeight="1" thickBot="1">
      <c r="A28" s="141" t="s">
        <v>180</v>
      </c>
      <c r="B28" s="142" t="s">
        <v>181</v>
      </c>
      <c r="C28" s="118">
        <v>0</v>
      </c>
      <c r="D28" s="118">
        <v>0</v>
      </c>
      <c r="E28" s="118">
        <v>0</v>
      </c>
      <c r="F28" s="118">
        <v>0</v>
      </c>
      <c r="G28" s="118">
        <v>0</v>
      </c>
      <c r="H28" s="118">
        <v>0</v>
      </c>
      <c r="I28" s="118">
        <v>0</v>
      </c>
      <c r="J28" s="118">
        <v>0</v>
      </c>
      <c r="K28" s="118">
        <v>0</v>
      </c>
      <c r="L28" s="143">
        <v>0</v>
      </c>
      <c r="M28" s="143">
        <v>0</v>
      </c>
      <c r="N28" s="143">
        <v>0</v>
      </c>
      <c r="O28" s="143">
        <v>0</v>
      </c>
      <c r="P28" s="143">
        <v>0</v>
      </c>
      <c r="Q28" s="143">
        <v>0</v>
      </c>
      <c r="R28" s="143">
        <v>0</v>
      </c>
      <c r="S28" s="143">
        <v>0</v>
      </c>
    </row>
    <row r="29" spans="1:19" ht="19.149999999999999" customHeight="1" thickBot="1">
      <c r="A29" s="141" t="s">
        <v>174</v>
      </c>
      <c r="B29" s="142" t="s">
        <v>84</v>
      </c>
      <c r="C29" s="118">
        <v>0</v>
      </c>
      <c r="D29" s="118">
        <v>0</v>
      </c>
      <c r="E29" s="118">
        <v>0</v>
      </c>
      <c r="F29" s="118">
        <v>0</v>
      </c>
      <c r="G29" s="118">
        <v>0</v>
      </c>
      <c r="H29" s="118">
        <v>0</v>
      </c>
      <c r="I29" s="118">
        <v>0</v>
      </c>
      <c r="J29" s="118">
        <v>0</v>
      </c>
      <c r="K29" s="118">
        <v>0</v>
      </c>
      <c r="L29" s="143">
        <v>0</v>
      </c>
      <c r="M29" s="143">
        <v>0</v>
      </c>
      <c r="N29" s="143">
        <v>0</v>
      </c>
      <c r="O29" s="143">
        <v>0</v>
      </c>
      <c r="P29" s="143">
        <v>0</v>
      </c>
      <c r="Q29" s="143">
        <v>0</v>
      </c>
      <c r="R29" s="143">
        <v>0</v>
      </c>
      <c r="S29" s="143">
        <v>0</v>
      </c>
    </row>
    <row r="30" spans="1:19" ht="19.149999999999999" customHeight="1" thickBot="1">
      <c r="A30" s="142" t="s">
        <v>182</v>
      </c>
      <c r="B30" s="142" t="s">
        <v>95</v>
      </c>
      <c r="C30" s="118">
        <v>4716.1709727180769</v>
      </c>
      <c r="D30" s="118">
        <v>181065.31673258185</v>
      </c>
      <c r="E30" s="118">
        <v>154496.48974410785</v>
      </c>
      <c r="F30" s="118">
        <v>1580256.0932945018</v>
      </c>
      <c r="G30" s="118">
        <v>832710.48511685396</v>
      </c>
      <c r="H30" s="118">
        <v>122950.29028449961</v>
      </c>
      <c r="I30" s="118">
        <v>935084.89083509077</v>
      </c>
      <c r="J30" s="118">
        <v>230630.77656668852</v>
      </c>
      <c r="K30" s="118">
        <v>2909.3561992583627</v>
      </c>
      <c r="L30" s="143">
        <v>0</v>
      </c>
      <c r="M30" s="143">
        <v>0</v>
      </c>
      <c r="N30" s="143">
        <v>0</v>
      </c>
      <c r="O30" s="143">
        <v>0</v>
      </c>
      <c r="P30" s="143">
        <v>0</v>
      </c>
      <c r="Q30" s="143">
        <v>0</v>
      </c>
      <c r="R30" s="143">
        <v>728.03807250060095</v>
      </c>
      <c r="S30" s="143">
        <v>4045547.9078188012</v>
      </c>
    </row>
    <row r="31" spans="1:19" ht="19.149999999999999" customHeight="1" thickBot="1">
      <c r="A31" s="142" t="s">
        <v>183</v>
      </c>
      <c r="B31" s="142" t="s">
        <v>184</v>
      </c>
      <c r="C31" s="144"/>
      <c r="D31" s="144"/>
      <c r="E31" s="144"/>
      <c r="F31" s="144"/>
      <c r="G31" s="144"/>
      <c r="H31" s="144"/>
      <c r="I31" s="144"/>
      <c r="J31" s="144"/>
      <c r="K31" s="144"/>
      <c r="L31" s="144"/>
      <c r="M31" s="144"/>
      <c r="N31" s="144"/>
      <c r="O31" s="144"/>
      <c r="P31" s="144"/>
      <c r="Q31" s="144"/>
      <c r="R31" s="144"/>
      <c r="S31" s="143">
        <v>378917.505</v>
      </c>
    </row>
    <row r="32" spans="1:19" ht="19.149999999999999" customHeight="1" thickBot="1">
      <c r="A32" s="142" t="s">
        <v>185</v>
      </c>
      <c r="B32" s="142" t="s">
        <v>186</v>
      </c>
      <c r="C32" s="144"/>
      <c r="D32" s="144"/>
      <c r="E32" s="144"/>
      <c r="F32" s="144"/>
      <c r="G32" s="144"/>
      <c r="H32" s="144"/>
      <c r="I32" s="144"/>
      <c r="J32" s="144"/>
      <c r="K32" s="144"/>
      <c r="L32" s="144"/>
      <c r="M32" s="144"/>
      <c r="N32" s="144"/>
      <c r="O32" s="144"/>
      <c r="P32" s="144"/>
      <c r="Q32" s="144"/>
      <c r="R32" s="144"/>
      <c r="S32" s="143">
        <v>4424465.4128188016</v>
      </c>
    </row>
    <row r="33" spans="1:19" ht="19.149999999999999" customHeight="1">
      <c r="A33" s="147"/>
      <c r="B33" s="107"/>
      <c r="C33" s="107"/>
      <c r="D33" s="107"/>
      <c r="E33" s="107"/>
      <c r="F33" s="107"/>
      <c r="G33" s="107"/>
      <c r="H33" s="107"/>
      <c r="I33" s="107"/>
      <c r="J33" s="107"/>
      <c r="K33" s="107"/>
      <c r="L33" s="107"/>
      <c r="M33" s="107"/>
      <c r="N33" s="107"/>
      <c r="O33" s="107"/>
      <c r="P33" s="107"/>
      <c r="Q33" s="107"/>
      <c r="R33" s="107"/>
      <c r="S33" s="107"/>
    </row>
    <row r="34" spans="1:19" ht="19.149999999999999" customHeight="1">
      <c r="A34" s="127" t="s">
        <v>605</v>
      </c>
      <c r="B34" s="107"/>
      <c r="C34" s="148">
        <v>10</v>
      </c>
      <c r="D34" s="149">
        <v>11</v>
      </c>
      <c r="E34" s="148">
        <v>12</v>
      </c>
      <c r="F34" s="148">
        <v>13</v>
      </c>
      <c r="G34" s="148">
        <v>14</v>
      </c>
      <c r="H34" s="148">
        <v>15</v>
      </c>
      <c r="I34" s="148">
        <v>16</v>
      </c>
      <c r="J34" s="150">
        <v>17</v>
      </c>
      <c r="K34" s="107"/>
      <c r="L34" s="107"/>
      <c r="M34" s="107"/>
      <c r="N34" s="107"/>
      <c r="O34" s="107"/>
      <c r="P34" s="107"/>
      <c r="Q34" s="107"/>
      <c r="R34" s="107"/>
      <c r="S34" s="107"/>
    </row>
    <row r="35" spans="1:19" ht="19.149999999999999" customHeight="1" thickBot="1">
      <c r="A35" s="151"/>
      <c r="B35" s="152"/>
      <c r="C35" s="153">
        <v>2</v>
      </c>
      <c r="D35" s="153">
        <v>3</v>
      </c>
      <c r="E35" s="153">
        <v>4</v>
      </c>
      <c r="F35" s="153">
        <v>5</v>
      </c>
      <c r="G35" s="153">
        <v>6</v>
      </c>
      <c r="H35" s="153">
        <v>7</v>
      </c>
      <c r="I35" s="153">
        <v>8</v>
      </c>
      <c r="J35" s="153">
        <v>9</v>
      </c>
      <c r="K35" s="153">
        <v>10</v>
      </c>
      <c r="L35" s="107"/>
      <c r="M35" s="107"/>
      <c r="N35" s="107"/>
      <c r="O35" s="107"/>
      <c r="P35" s="107"/>
      <c r="Q35" s="107"/>
      <c r="R35" s="107"/>
      <c r="S35" s="107"/>
    </row>
    <row r="36" spans="1:19" ht="19.149999999999999" customHeight="1" thickBot="1">
      <c r="A36" s="130"/>
      <c r="B36" s="130"/>
      <c r="C36" s="201" t="s">
        <v>204</v>
      </c>
      <c r="D36" s="202"/>
      <c r="E36" s="202"/>
      <c r="F36" s="202"/>
      <c r="G36" s="202"/>
      <c r="H36" s="203"/>
      <c r="I36" s="204" t="s">
        <v>205</v>
      </c>
      <c r="J36" s="205"/>
      <c r="K36" s="108" t="s">
        <v>188</v>
      </c>
      <c r="L36" s="107"/>
      <c r="M36" s="107"/>
      <c r="N36" s="107"/>
      <c r="O36" s="107"/>
      <c r="P36" s="107"/>
      <c r="Q36" s="107"/>
      <c r="R36" s="107"/>
      <c r="S36" s="107"/>
    </row>
    <row r="37" spans="1:19" ht="57" customHeight="1" thickBot="1">
      <c r="A37" s="130"/>
      <c r="B37" s="130"/>
      <c r="C37" s="131" t="s">
        <v>206</v>
      </c>
      <c r="D37" s="108" t="s">
        <v>207</v>
      </c>
      <c r="E37" s="108" t="s">
        <v>208</v>
      </c>
      <c r="F37" s="108" t="s">
        <v>209</v>
      </c>
      <c r="G37" s="108" t="s">
        <v>210</v>
      </c>
      <c r="H37" s="132" t="s">
        <v>211</v>
      </c>
      <c r="I37" s="189" t="s">
        <v>212</v>
      </c>
      <c r="J37" s="108" t="s">
        <v>213</v>
      </c>
      <c r="K37" s="154"/>
      <c r="L37" s="107"/>
      <c r="M37" s="107"/>
      <c r="N37" s="107"/>
      <c r="O37" s="107"/>
      <c r="P37" s="107"/>
      <c r="Q37" s="107"/>
      <c r="R37" s="107"/>
      <c r="S37" s="107"/>
    </row>
    <row r="38" spans="1:19" ht="19.149999999999999" customHeight="1" thickBot="1">
      <c r="A38" s="130"/>
      <c r="B38" s="130"/>
      <c r="C38" s="133" t="s">
        <v>214</v>
      </c>
      <c r="D38" s="134" t="s">
        <v>215</v>
      </c>
      <c r="E38" s="134" t="s">
        <v>216</v>
      </c>
      <c r="F38" s="134" t="s">
        <v>217</v>
      </c>
      <c r="G38" s="134" t="s">
        <v>218</v>
      </c>
      <c r="H38" s="135" t="s">
        <v>219</v>
      </c>
      <c r="I38" s="189" t="s">
        <v>220</v>
      </c>
      <c r="J38" s="108" t="s">
        <v>221</v>
      </c>
      <c r="K38" s="108" t="s">
        <v>222</v>
      </c>
      <c r="L38" s="107"/>
      <c r="M38" s="107"/>
      <c r="N38" s="107"/>
      <c r="O38" s="107"/>
      <c r="P38" s="107"/>
      <c r="Q38" s="107"/>
      <c r="R38" s="107"/>
      <c r="S38" s="107"/>
    </row>
    <row r="39" spans="1:19" ht="19.149999999999999" customHeight="1" thickBot="1">
      <c r="A39" s="206" t="s">
        <v>169</v>
      </c>
      <c r="B39" s="207"/>
      <c r="C39" s="207"/>
      <c r="D39" s="207"/>
      <c r="E39" s="207"/>
      <c r="F39" s="207"/>
      <c r="G39" s="207"/>
      <c r="H39" s="207"/>
      <c r="I39" s="199"/>
      <c r="J39" s="199"/>
      <c r="K39" s="200"/>
      <c r="L39" s="107"/>
      <c r="M39" s="107"/>
      <c r="N39" s="107"/>
      <c r="O39" s="107"/>
      <c r="P39" s="107"/>
      <c r="Q39" s="107"/>
      <c r="R39" s="107"/>
      <c r="S39" s="107"/>
    </row>
    <row r="40" spans="1:19" ht="19.149999999999999" customHeight="1" thickBot="1">
      <c r="A40" s="141" t="s">
        <v>223</v>
      </c>
      <c r="B40" s="142" t="s">
        <v>224</v>
      </c>
      <c r="C40" s="118">
        <v>1355662.7949999999</v>
      </c>
      <c r="D40" s="118">
        <v>0</v>
      </c>
      <c r="E40" s="118">
        <v>0</v>
      </c>
      <c r="F40" s="118">
        <v>1247118.513</v>
      </c>
      <c r="G40" s="118">
        <v>0</v>
      </c>
      <c r="H40" s="118">
        <v>0</v>
      </c>
      <c r="I40" s="118">
        <v>0</v>
      </c>
      <c r="J40" s="118">
        <v>0</v>
      </c>
      <c r="K40" s="118">
        <v>2602781.3080000002</v>
      </c>
      <c r="L40" s="107"/>
      <c r="M40" s="107"/>
      <c r="N40" s="107"/>
      <c r="O40" s="107"/>
      <c r="P40" s="107"/>
      <c r="Q40" s="107"/>
      <c r="R40" s="107"/>
      <c r="S40" s="107"/>
    </row>
    <row r="41" spans="1:19" ht="19.149999999999999" customHeight="1" thickBot="1">
      <c r="A41" s="141" t="s">
        <v>173</v>
      </c>
      <c r="B41" s="142" t="s">
        <v>225</v>
      </c>
      <c r="C41" s="118">
        <v>359233.96299999999</v>
      </c>
      <c r="D41" s="118">
        <v>0</v>
      </c>
      <c r="E41" s="118">
        <v>0</v>
      </c>
      <c r="F41" s="118">
        <v>78054.369000000006</v>
      </c>
      <c r="G41" s="118">
        <v>0</v>
      </c>
      <c r="H41" s="118">
        <v>0</v>
      </c>
      <c r="I41" s="118">
        <v>0</v>
      </c>
      <c r="J41" s="118">
        <v>0</v>
      </c>
      <c r="K41" s="118">
        <v>437288.33199999999</v>
      </c>
      <c r="L41" s="107"/>
      <c r="M41" s="107"/>
      <c r="N41" s="107"/>
      <c r="O41" s="107"/>
      <c r="P41" s="107"/>
      <c r="Q41" s="107"/>
      <c r="R41" s="107"/>
      <c r="S41" s="107"/>
    </row>
    <row r="42" spans="1:19" ht="19.149999999999999" customHeight="1" thickBot="1">
      <c r="A42" s="141" t="s">
        <v>174</v>
      </c>
      <c r="B42" s="142" t="s">
        <v>226</v>
      </c>
      <c r="C42" s="118">
        <v>996428.83200000005</v>
      </c>
      <c r="D42" s="118">
        <v>0</v>
      </c>
      <c r="E42" s="118">
        <v>0</v>
      </c>
      <c r="F42" s="118">
        <v>1169064.1440000001</v>
      </c>
      <c r="G42" s="118">
        <v>0</v>
      </c>
      <c r="H42" s="118">
        <v>0</v>
      </c>
      <c r="I42" s="118">
        <v>0</v>
      </c>
      <c r="J42" s="118">
        <v>0</v>
      </c>
      <c r="K42" s="118">
        <v>2165492.9759999998</v>
      </c>
      <c r="L42" s="107"/>
      <c r="M42" s="107"/>
      <c r="N42" s="107"/>
      <c r="O42" s="107"/>
      <c r="P42" s="107"/>
      <c r="Q42" s="107"/>
      <c r="R42" s="107"/>
      <c r="S42" s="107"/>
    </row>
    <row r="43" spans="1:19" ht="19.149999999999999" customHeight="1" thickBot="1">
      <c r="A43" s="198" t="s">
        <v>175</v>
      </c>
      <c r="B43" s="199"/>
      <c r="C43" s="199"/>
      <c r="D43" s="199"/>
      <c r="E43" s="199"/>
      <c r="F43" s="199"/>
      <c r="G43" s="199"/>
      <c r="H43" s="199"/>
      <c r="I43" s="199"/>
      <c r="J43" s="199"/>
      <c r="K43" s="200"/>
      <c r="L43" s="107"/>
      <c r="M43" s="107"/>
      <c r="N43" s="107"/>
      <c r="O43" s="107"/>
      <c r="P43" s="107"/>
      <c r="Q43" s="107"/>
      <c r="R43" s="107"/>
      <c r="S43" s="107"/>
    </row>
    <row r="44" spans="1:19" ht="19.149999999999999" customHeight="1" thickBot="1">
      <c r="A44" s="141" t="s">
        <v>223</v>
      </c>
      <c r="B44" s="142" t="s">
        <v>227</v>
      </c>
      <c r="C44" s="118">
        <v>1288579.7136400002</v>
      </c>
      <c r="D44" s="118">
        <v>0</v>
      </c>
      <c r="E44" s="118">
        <v>0</v>
      </c>
      <c r="F44" s="118">
        <v>1203853.2219700001</v>
      </c>
      <c r="G44" s="118">
        <v>0</v>
      </c>
      <c r="H44" s="118">
        <v>0</v>
      </c>
      <c r="I44" s="118">
        <v>0</v>
      </c>
      <c r="J44" s="118">
        <v>0</v>
      </c>
      <c r="K44" s="118">
        <v>2492432.93561</v>
      </c>
      <c r="L44" s="107"/>
      <c r="M44" s="107"/>
      <c r="N44" s="107"/>
      <c r="O44" s="107"/>
      <c r="P44" s="107"/>
      <c r="Q44" s="107"/>
      <c r="R44" s="107"/>
      <c r="S44" s="107"/>
    </row>
    <row r="45" spans="1:19" ht="19.149999999999999" customHeight="1" thickBot="1">
      <c r="A45" s="141" t="s">
        <v>173</v>
      </c>
      <c r="B45" s="142" t="s">
        <v>228</v>
      </c>
      <c r="C45" s="118">
        <v>334043.89</v>
      </c>
      <c r="D45" s="118">
        <v>0</v>
      </c>
      <c r="E45" s="118">
        <v>0</v>
      </c>
      <c r="F45" s="118">
        <v>81706.358000000022</v>
      </c>
      <c r="G45" s="118">
        <v>0</v>
      </c>
      <c r="H45" s="118">
        <v>0</v>
      </c>
      <c r="I45" s="118">
        <v>0</v>
      </c>
      <c r="J45" s="118">
        <v>0</v>
      </c>
      <c r="K45" s="118">
        <v>415750.24800000002</v>
      </c>
      <c r="L45" s="107"/>
      <c r="M45" s="107"/>
      <c r="N45" s="107"/>
      <c r="O45" s="107"/>
      <c r="P45" s="107"/>
      <c r="Q45" s="107"/>
      <c r="R45" s="107"/>
      <c r="S45" s="107"/>
    </row>
    <row r="46" spans="1:19" ht="19.149999999999999" customHeight="1" thickBot="1">
      <c r="A46" s="141" t="s">
        <v>174</v>
      </c>
      <c r="B46" s="142" t="s">
        <v>229</v>
      </c>
      <c r="C46" s="118">
        <v>954535.82364000008</v>
      </c>
      <c r="D46" s="118">
        <v>0</v>
      </c>
      <c r="E46" s="118">
        <v>0</v>
      </c>
      <c r="F46" s="118">
        <v>1122146.8639700001</v>
      </c>
      <c r="G46" s="118">
        <v>0</v>
      </c>
      <c r="H46" s="118">
        <v>0</v>
      </c>
      <c r="I46" s="118">
        <v>0</v>
      </c>
      <c r="J46" s="118">
        <v>0</v>
      </c>
      <c r="K46" s="118">
        <v>2076682.6876100001</v>
      </c>
      <c r="L46" s="107"/>
      <c r="M46" s="107"/>
      <c r="N46" s="107"/>
      <c r="O46" s="107"/>
      <c r="P46" s="107"/>
      <c r="Q46" s="107"/>
      <c r="R46" s="107"/>
      <c r="S46" s="107"/>
    </row>
    <row r="47" spans="1:19" ht="19.149999999999999" customHeight="1" thickBot="1">
      <c r="A47" s="198" t="s">
        <v>176</v>
      </c>
      <c r="B47" s="199"/>
      <c r="C47" s="199"/>
      <c r="D47" s="199"/>
      <c r="E47" s="199"/>
      <c r="F47" s="199"/>
      <c r="G47" s="199"/>
      <c r="H47" s="199"/>
      <c r="I47" s="199"/>
      <c r="J47" s="199"/>
      <c r="K47" s="200"/>
      <c r="L47" s="107"/>
      <c r="M47" s="107"/>
      <c r="N47" s="107"/>
      <c r="O47" s="107"/>
      <c r="P47" s="107"/>
      <c r="Q47" s="107"/>
      <c r="R47" s="107"/>
      <c r="S47" s="107"/>
    </row>
    <row r="48" spans="1:19" ht="19.149999999999999" customHeight="1" thickBot="1">
      <c r="A48" s="141" t="s">
        <v>223</v>
      </c>
      <c r="B48" s="142" t="s">
        <v>230</v>
      </c>
      <c r="C48" s="118">
        <v>534661.01699999999</v>
      </c>
      <c r="D48" s="118">
        <v>0</v>
      </c>
      <c r="E48" s="118">
        <v>0</v>
      </c>
      <c r="F48" s="118">
        <v>390742.853</v>
      </c>
      <c r="G48" s="118">
        <v>0</v>
      </c>
      <c r="H48" s="118">
        <v>0</v>
      </c>
      <c r="I48" s="118">
        <v>0</v>
      </c>
      <c r="J48" s="118">
        <v>0</v>
      </c>
      <c r="K48" s="118">
        <v>925403.87</v>
      </c>
      <c r="L48" s="107"/>
      <c r="M48" s="107"/>
      <c r="N48" s="107"/>
      <c r="O48" s="107"/>
      <c r="P48" s="107"/>
      <c r="Q48" s="107"/>
      <c r="R48" s="107"/>
      <c r="S48" s="107"/>
    </row>
    <row r="49" spans="1:19" ht="19.149999999999999" customHeight="1" thickBot="1">
      <c r="A49" s="141" t="s">
        <v>173</v>
      </c>
      <c r="B49" s="142" t="s">
        <v>231</v>
      </c>
      <c r="C49" s="118">
        <v>217392.16399999996</v>
      </c>
      <c r="D49" s="118">
        <v>0</v>
      </c>
      <c r="E49" s="118">
        <v>0</v>
      </c>
      <c r="F49" s="118">
        <v>41803.824000000001</v>
      </c>
      <c r="G49" s="118">
        <v>0</v>
      </c>
      <c r="H49" s="118">
        <v>0</v>
      </c>
      <c r="I49" s="118">
        <v>0</v>
      </c>
      <c r="J49" s="118">
        <v>0</v>
      </c>
      <c r="K49" s="118">
        <v>259195.98799999998</v>
      </c>
      <c r="L49" s="107"/>
      <c r="M49" s="107"/>
      <c r="N49" s="107"/>
      <c r="O49" s="107"/>
      <c r="P49" s="107"/>
      <c r="Q49" s="107"/>
      <c r="R49" s="107"/>
      <c r="S49" s="107"/>
    </row>
    <row r="50" spans="1:19" ht="19.149999999999999" customHeight="1" thickBot="1">
      <c r="A50" s="141" t="s">
        <v>174</v>
      </c>
      <c r="B50" s="142" t="s">
        <v>232</v>
      </c>
      <c r="C50" s="118">
        <v>317268.853</v>
      </c>
      <c r="D50" s="118">
        <v>0</v>
      </c>
      <c r="E50" s="118">
        <v>0</v>
      </c>
      <c r="F50" s="118">
        <v>348939.02899999998</v>
      </c>
      <c r="G50" s="118">
        <v>0</v>
      </c>
      <c r="H50" s="118">
        <v>0</v>
      </c>
      <c r="I50" s="118">
        <v>0</v>
      </c>
      <c r="J50" s="118">
        <v>0</v>
      </c>
      <c r="K50" s="118">
        <v>666207.88199999998</v>
      </c>
      <c r="L50" s="107"/>
      <c r="M50" s="107"/>
      <c r="N50" s="107"/>
      <c r="O50" s="107"/>
      <c r="P50" s="107"/>
      <c r="Q50" s="107"/>
      <c r="R50" s="107"/>
      <c r="S50" s="107"/>
    </row>
    <row r="51" spans="1:19" ht="19.149999999999999" customHeight="1" thickBot="1">
      <c r="A51" s="198" t="s">
        <v>177</v>
      </c>
      <c r="B51" s="199"/>
      <c r="C51" s="199"/>
      <c r="D51" s="199"/>
      <c r="E51" s="199"/>
      <c r="F51" s="199"/>
      <c r="G51" s="199"/>
      <c r="H51" s="199"/>
      <c r="I51" s="199"/>
      <c r="J51" s="199"/>
      <c r="K51" s="200"/>
      <c r="L51" s="107"/>
      <c r="M51" s="107"/>
      <c r="N51" s="107"/>
      <c r="O51" s="107"/>
      <c r="P51" s="107"/>
      <c r="Q51" s="107"/>
      <c r="R51" s="107"/>
      <c r="S51" s="107"/>
    </row>
    <row r="52" spans="1:19" ht="19.149999999999999" customHeight="1" thickBot="1">
      <c r="A52" s="141" t="s">
        <v>223</v>
      </c>
      <c r="B52" s="142" t="s">
        <v>233</v>
      </c>
      <c r="C52" s="118">
        <v>0</v>
      </c>
      <c r="D52" s="118">
        <v>0</v>
      </c>
      <c r="E52" s="118">
        <v>0</v>
      </c>
      <c r="F52" s="118">
        <v>0</v>
      </c>
      <c r="G52" s="118">
        <v>0</v>
      </c>
      <c r="H52" s="118">
        <v>0</v>
      </c>
      <c r="I52" s="118">
        <v>0</v>
      </c>
      <c r="J52" s="118">
        <v>0</v>
      </c>
      <c r="K52" s="118">
        <v>0</v>
      </c>
      <c r="L52" s="107"/>
      <c r="M52" s="107"/>
      <c r="N52" s="107"/>
      <c r="O52" s="107"/>
      <c r="P52" s="107"/>
      <c r="Q52" s="107"/>
      <c r="R52" s="107"/>
      <c r="S52" s="107"/>
    </row>
    <row r="53" spans="1:19" ht="19.149999999999999" customHeight="1" thickBot="1">
      <c r="A53" s="141" t="s">
        <v>173</v>
      </c>
      <c r="B53" s="142" t="s">
        <v>234</v>
      </c>
      <c r="C53" s="118">
        <v>0</v>
      </c>
      <c r="D53" s="118">
        <v>0</v>
      </c>
      <c r="E53" s="118">
        <v>0</v>
      </c>
      <c r="F53" s="118">
        <v>0</v>
      </c>
      <c r="G53" s="118">
        <v>0</v>
      </c>
      <c r="H53" s="118">
        <v>0</v>
      </c>
      <c r="I53" s="118">
        <v>0</v>
      </c>
      <c r="J53" s="118">
        <v>0</v>
      </c>
      <c r="K53" s="118">
        <v>0</v>
      </c>
      <c r="L53" s="107"/>
      <c r="M53" s="107"/>
      <c r="N53" s="107"/>
      <c r="O53" s="107"/>
      <c r="P53" s="107"/>
      <c r="Q53" s="107"/>
      <c r="R53" s="107"/>
      <c r="S53" s="107"/>
    </row>
    <row r="54" spans="1:19" ht="19.149999999999999" customHeight="1" thickBot="1">
      <c r="A54" s="141" t="s">
        <v>174</v>
      </c>
      <c r="B54" s="142" t="s">
        <v>235</v>
      </c>
      <c r="C54" s="118">
        <v>0</v>
      </c>
      <c r="D54" s="118">
        <v>0</v>
      </c>
      <c r="E54" s="118">
        <v>0</v>
      </c>
      <c r="F54" s="118">
        <v>0</v>
      </c>
      <c r="G54" s="118">
        <v>0</v>
      </c>
      <c r="H54" s="118">
        <v>0</v>
      </c>
      <c r="I54" s="118">
        <v>0</v>
      </c>
      <c r="J54" s="118">
        <v>0</v>
      </c>
      <c r="K54" s="118">
        <v>0</v>
      </c>
      <c r="L54" s="107"/>
      <c r="M54" s="107"/>
      <c r="N54" s="107"/>
      <c r="O54" s="107"/>
      <c r="P54" s="107"/>
      <c r="Q54" s="107"/>
      <c r="R54" s="107"/>
      <c r="S54" s="107"/>
    </row>
    <row r="55" spans="1:19" ht="19.149999999999999" customHeight="1" thickBot="1">
      <c r="A55" s="142" t="s">
        <v>182</v>
      </c>
      <c r="B55" s="142" t="s">
        <v>236</v>
      </c>
      <c r="C55" s="118">
        <v>277888.6862819551</v>
      </c>
      <c r="D55" s="118">
        <v>0</v>
      </c>
      <c r="E55" s="118">
        <v>0</v>
      </c>
      <c r="F55" s="118">
        <v>244287.47271793321</v>
      </c>
      <c r="G55" s="118">
        <v>0</v>
      </c>
      <c r="H55" s="118">
        <v>0</v>
      </c>
      <c r="I55" s="118">
        <v>0</v>
      </c>
      <c r="J55" s="118">
        <v>0</v>
      </c>
      <c r="K55" s="118">
        <v>522176.15899988828</v>
      </c>
      <c r="L55" s="107"/>
      <c r="M55" s="107"/>
      <c r="N55" s="107"/>
      <c r="O55" s="107"/>
      <c r="P55" s="107"/>
      <c r="Q55" s="107"/>
      <c r="R55" s="107"/>
      <c r="S55" s="107"/>
    </row>
    <row r="56" spans="1:19" ht="19.149999999999999" customHeight="1" thickBot="1">
      <c r="A56" s="142" t="s">
        <v>183</v>
      </c>
      <c r="B56" s="142" t="s">
        <v>237</v>
      </c>
      <c r="C56" s="144"/>
      <c r="D56" s="144"/>
      <c r="E56" s="144"/>
      <c r="F56" s="144"/>
      <c r="G56" s="144"/>
      <c r="H56" s="144"/>
      <c r="I56" s="144"/>
      <c r="J56" s="144"/>
      <c r="K56" s="118">
        <v>51798.216871999997</v>
      </c>
      <c r="L56" s="107"/>
      <c r="M56" s="107"/>
      <c r="N56" s="107"/>
      <c r="O56" s="107"/>
      <c r="P56" s="107"/>
      <c r="Q56" s="107"/>
      <c r="R56" s="107"/>
      <c r="S56" s="107"/>
    </row>
    <row r="57" spans="1:19" ht="19.149999999999999" customHeight="1" thickBot="1">
      <c r="A57" s="142" t="s">
        <v>185</v>
      </c>
      <c r="B57" s="142" t="s">
        <v>238</v>
      </c>
      <c r="C57" s="144"/>
      <c r="D57" s="144"/>
      <c r="E57" s="144"/>
      <c r="F57" s="144"/>
      <c r="G57" s="144"/>
      <c r="H57" s="144"/>
      <c r="I57" s="144"/>
      <c r="J57" s="144"/>
      <c r="K57" s="118">
        <v>573974.37587188825</v>
      </c>
      <c r="L57" s="107"/>
      <c r="M57" s="107"/>
      <c r="N57" s="107"/>
      <c r="O57" s="107"/>
      <c r="P57" s="107"/>
      <c r="Q57" s="107"/>
      <c r="R57" s="107"/>
      <c r="S57" s="107"/>
    </row>
    <row r="60" spans="1:19">
      <c r="A60" s="127" t="s">
        <v>605</v>
      </c>
    </row>
  </sheetData>
  <mergeCells count="15">
    <mergeCell ref="L3:N3"/>
    <mergeCell ref="O3:R3"/>
    <mergeCell ref="S3:S4"/>
    <mergeCell ref="C3:K3"/>
    <mergeCell ref="A6:K6"/>
    <mergeCell ref="A1:A2"/>
    <mergeCell ref="A47:K47"/>
    <mergeCell ref="A51:K51"/>
    <mergeCell ref="C36:H36"/>
    <mergeCell ref="I36:J36"/>
    <mergeCell ref="A12:K12"/>
    <mergeCell ref="A18:K18"/>
    <mergeCell ref="A24:K24"/>
    <mergeCell ref="A39:K39"/>
    <mergeCell ref="A43:K4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1"/>
  <sheetViews>
    <sheetView showGridLines="0" zoomScale="85" zoomScaleNormal="85" workbookViewId="0">
      <selection sqref="A1:A2"/>
    </sheetView>
  </sheetViews>
  <sheetFormatPr defaultColWidth="9.140625" defaultRowHeight="14.25"/>
  <cols>
    <col min="1" max="1" width="55.28515625" style="106" bestFit="1" customWidth="1"/>
    <col min="2" max="2" width="9.140625" style="106"/>
    <col min="3" max="3" width="17.42578125" style="106" bestFit="1" customWidth="1"/>
    <col min="4" max="8" width="9.140625" style="106"/>
    <col min="9" max="9" width="15.28515625" style="106" customWidth="1"/>
    <col min="10" max="16384" width="9.140625" style="106"/>
  </cols>
  <sheetData>
    <row r="1" spans="1:9" ht="19.899999999999999" customHeight="1">
      <c r="A1" s="197" t="s">
        <v>603</v>
      </c>
      <c r="B1" s="129"/>
      <c r="C1" s="129"/>
      <c r="D1" s="129"/>
      <c r="E1" s="129"/>
      <c r="F1" s="129"/>
      <c r="G1" s="129"/>
      <c r="H1" s="129"/>
      <c r="I1" s="129"/>
    </row>
    <row r="2" spans="1:9" ht="19.899999999999999" customHeight="1" thickBot="1">
      <c r="A2" s="197"/>
      <c r="B2" s="129"/>
      <c r="C2" s="129"/>
      <c r="D2" s="129"/>
      <c r="E2" s="129"/>
      <c r="F2" s="129"/>
      <c r="G2" s="129"/>
      <c r="H2" s="129"/>
      <c r="I2" s="129"/>
    </row>
    <row r="3" spans="1:9" ht="44.45" customHeight="1" thickBot="1">
      <c r="A3" s="112"/>
      <c r="B3" s="112"/>
      <c r="C3" s="155" t="s">
        <v>239</v>
      </c>
      <c r="D3" s="213" t="s">
        <v>240</v>
      </c>
      <c r="E3" s="213"/>
      <c r="F3" s="213"/>
      <c r="G3" s="213"/>
      <c r="H3" s="214"/>
      <c r="I3" s="156" t="s">
        <v>241</v>
      </c>
    </row>
    <row r="4" spans="1:9" ht="19.899999999999999" customHeight="1" thickBot="1">
      <c r="A4" s="112"/>
      <c r="B4" s="157"/>
      <c r="C4" s="158" t="s">
        <v>2</v>
      </c>
      <c r="D4" s="159" t="s">
        <v>161</v>
      </c>
      <c r="E4" s="159" t="s">
        <v>162</v>
      </c>
      <c r="F4" s="159" t="s">
        <v>163</v>
      </c>
      <c r="G4" s="159" t="s">
        <v>164</v>
      </c>
      <c r="H4" s="159" t="s">
        <v>165</v>
      </c>
      <c r="I4" s="159" t="s">
        <v>166</v>
      </c>
    </row>
    <row r="5" spans="1:9" ht="19.899999999999999" customHeight="1" thickBot="1">
      <c r="A5" s="112"/>
      <c r="B5" s="117" t="s">
        <v>242</v>
      </c>
      <c r="C5" s="160"/>
      <c r="D5" s="161"/>
      <c r="E5" s="161"/>
      <c r="F5" s="161"/>
      <c r="G5" s="161"/>
      <c r="H5" s="161"/>
      <c r="I5" s="160"/>
    </row>
    <row r="6" spans="1:9" ht="19.899999999999999" customHeight="1" thickBot="1">
      <c r="A6" s="112"/>
      <c r="B6" s="112"/>
      <c r="C6" s="117" t="s">
        <v>167</v>
      </c>
      <c r="D6" s="190" t="s">
        <v>168</v>
      </c>
      <c r="E6" s="159" t="s">
        <v>196</v>
      </c>
      <c r="F6" s="159" t="s">
        <v>197</v>
      </c>
      <c r="G6" s="159" t="s">
        <v>198</v>
      </c>
      <c r="H6" s="159" t="s">
        <v>199</v>
      </c>
      <c r="I6" s="159" t="s">
        <v>200</v>
      </c>
    </row>
    <row r="7" spans="1:9" ht="19.899999999999999" customHeight="1" thickBot="1">
      <c r="A7" s="215" t="s">
        <v>169</v>
      </c>
      <c r="B7" s="216"/>
      <c r="C7" s="216"/>
      <c r="D7" s="217"/>
      <c r="E7" s="217"/>
      <c r="F7" s="217"/>
      <c r="G7" s="217"/>
      <c r="H7" s="217"/>
      <c r="I7" s="218"/>
    </row>
    <row r="8" spans="1:9" ht="19.899999999999999" customHeight="1" thickBot="1">
      <c r="A8" s="141" t="s">
        <v>170</v>
      </c>
      <c r="B8" s="142" t="s">
        <v>20</v>
      </c>
      <c r="C8" s="169">
        <v>23245911.657000002</v>
      </c>
      <c r="D8" s="154"/>
      <c r="E8" s="154"/>
      <c r="F8" s="154"/>
      <c r="G8" s="154"/>
      <c r="H8" s="154"/>
      <c r="I8" s="169">
        <v>23245911.657000002</v>
      </c>
    </row>
    <row r="9" spans="1:9" ht="19.899999999999999" customHeight="1" thickBot="1">
      <c r="A9" s="141" t="s">
        <v>171</v>
      </c>
      <c r="B9" s="142" t="s">
        <v>22</v>
      </c>
      <c r="C9" s="169">
        <v>0</v>
      </c>
      <c r="D9" s="154"/>
      <c r="E9" s="154"/>
      <c r="F9" s="154"/>
      <c r="G9" s="154"/>
      <c r="H9" s="154"/>
      <c r="I9" s="169">
        <v>0</v>
      </c>
    </row>
    <row r="10" spans="1:9" ht="19.899999999999999" customHeight="1" thickBot="1">
      <c r="A10" s="141" t="s">
        <v>172</v>
      </c>
      <c r="B10" s="142" t="s">
        <v>24</v>
      </c>
      <c r="C10" s="169">
        <v>0</v>
      </c>
      <c r="D10" s="154"/>
      <c r="E10" s="154"/>
      <c r="F10" s="154"/>
      <c r="G10" s="154"/>
      <c r="H10" s="154"/>
      <c r="I10" s="169">
        <v>0</v>
      </c>
    </row>
    <row r="11" spans="1:9" ht="19.899999999999999" customHeight="1" thickBot="1">
      <c r="A11" s="141" t="s">
        <v>173</v>
      </c>
      <c r="B11" s="142" t="s">
        <v>26</v>
      </c>
      <c r="C11" s="169">
        <v>597104.49863000005</v>
      </c>
      <c r="D11" s="154"/>
      <c r="E11" s="154"/>
      <c r="F11" s="154"/>
      <c r="G11" s="154"/>
      <c r="H11" s="154"/>
      <c r="I11" s="169">
        <v>597104.49863000005</v>
      </c>
    </row>
    <row r="12" spans="1:9" ht="19.899999999999999" customHeight="1" thickBot="1">
      <c r="A12" s="141" t="s">
        <v>174</v>
      </c>
      <c r="B12" s="142" t="s">
        <v>38</v>
      </c>
      <c r="C12" s="169">
        <v>22648807.158369999</v>
      </c>
      <c r="D12" s="154"/>
      <c r="E12" s="154"/>
      <c r="F12" s="154"/>
      <c r="G12" s="154"/>
      <c r="H12" s="154"/>
      <c r="I12" s="169">
        <v>22648807.158369999</v>
      </c>
    </row>
    <row r="13" spans="1:9" ht="19.899999999999999" customHeight="1" thickBot="1">
      <c r="A13" s="198" t="s">
        <v>175</v>
      </c>
      <c r="B13" s="199"/>
      <c r="C13" s="199"/>
      <c r="D13" s="199"/>
      <c r="E13" s="199"/>
      <c r="F13" s="199"/>
      <c r="G13" s="199"/>
      <c r="H13" s="199"/>
      <c r="I13" s="200"/>
    </row>
    <row r="14" spans="1:9" ht="19.899999999999999" customHeight="1" thickBot="1">
      <c r="A14" s="141" t="s">
        <v>170</v>
      </c>
      <c r="B14" s="142" t="s">
        <v>40</v>
      </c>
      <c r="C14" s="169">
        <v>21460194.779540002</v>
      </c>
      <c r="D14" s="154"/>
      <c r="E14" s="154"/>
      <c r="F14" s="154"/>
      <c r="G14" s="154"/>
      <c r="H14" s="154"/>
      <c r="I14" s="169">
        <v>21460194.779540002</v>
      </c>
    </row>
    <row r="15" spans="1:9" ht="19.899999999999999" customHeight="1" thickBot="1">
      <c r="A15" s="141" t="s">
        <v>171</v>
      </c>
      <c r="B15" s="142" t="s">
        <v>42</v>
      </c>
      <c r="C15" s="169">
        <v>0</v>
      </c>
      <c r="D15" s="154"/>
      <c r="E15" s="154"/>
      <c r="F15" s="154"/>
      <c r="G15" s="154"/>
      <c r="H15" s="154"/>
      <c r="I15" s="169">
        <v>0</v>
      </c>
    </row>
    <row r="16" spans="1:9" ht="19.899999999999999" customHeight="1" thickBot="1">
      <c r="A16" s="141" t="s">
        <v>172</v>
      </c>
      <c r="B16" s="142" t="s">
        <v>44</v>
      </c>
      <c r="C16" s="169">
        <v>0</v>
      </c>
      <c r="D16" s="154"/>
      <c r="E16" s="154"/>
      <c r="F16" s="154"/>
      <c r="G16" s="154"/>
      <c r="H16" s="154"/>
      <c r="I16" s="169">
        <v>0</v>
      </c>
    </row>
    <row r="17" spans="1:9" ht="19.899999999999999" customHeight="1" thickBot="1">
      <c r="A17" s="141" t="s">
        <v>173</v>
      </c>
      <c r="B17" s="142" t="s">
        <v>46</v>
      </c>
      <c r="C17" s="169">
        <v>648441.43376000004</v>
      </c>
      <c r="D17" s="154"/>
      <c r="E17" s="154"/>
      <c r="F17" s="154"/>
      <c r="G17" s="154"/>
      <c r="H17" s="154"/>
      <c r="I17" s="169">
        <v>648441.43376000004</v>
      </c>
    </row>
    <row r="18" spans="1:9" ht="19.899999999999999" customHeight="1" thickBot="1">
      <c r="A18" s="141" t="s">
        <v>174</v>
      </c>
      <c r="B18" s="142" t="s">
        <v>58</v>
      </c>
      <c r="C18" s="169">
        <v>20811753.345780004</v>
      </c>
      <c r="D18" s="154"/>
      <c r="E18" s="154"/>
      <c r="F18" s="154"/>
      <c r="G18" s="154"/>
      <c r="H18" s="154"/>
      <c r="I18" s="169">
        <v>20811753.345780004</v>
      </c>
    </row>
    <row r="19" spans="1:9" ht="19.899999999999999" customHeight="1" thickBot="1">
      <c r="A19" s="198" t="s">
        <v>176</v>
      </c>
      <c r="B19" s="199"/>
      <c r="C19" s="199"/>
      <c r="D19" s="199"/>
      <c r="E19" s="199"/>
      <c r="F19" s="199"/>
      <c r="G19" s="199"/>
      <c r="H19" s="199"/>
      <c r="I19" s="200"/>
    </row>
    <row r="20" spans="1:9" ht="19.899999999999999" customHeight="1" thickBot="1">
      <c r="A20" s="141" t="s">
        <v>170</v>
      </c>
      <c r="B20" s="142" t="s">
        <v>60</v>
      </c>
      <c r="C20" s="169">
        <v>15630056.32907</v>
      </c>
      <c r="D20" s="154"/>
      <c r="E20" s="154"/>
      <c r="F20" s="154"/>
      <c r="G20" s="154"/>
      <c r="H20" s="154"/>
      <c r="I20" s="169">
        <v>15630056.32907</v>
      </c>
    </row>
    <row r="21" spans="1:9" ht="19.899999999999999" customHeight="1" thickBot="1">
      <c r="A21" s="141" t="s">
        <v>171</v>
      </c>
      <c r="B21" s="142" t="s">
        <v>62</v>
      </c>
      <c r="C21" s="169">
        <v>0</v>
      </c>
      <c r="D21" s="154"/>
      <c r="E21" s="154"/>
      <c r="F21" s="154"/>
      <c r="G21" s="154"/>
      <c r="H21" s="154"/>
      <c r="I21" s="169">
        <v>0</v>
      </c>
    </row>
    <row r="22" spans="1:9" ht="19.899999999999999" customHeight="1" thickBot="1">
      <c r="A22" s="141" t="s">
        <v>172</v>
      </c>
      <c r="B22" s="142" t="s">
        <v>64</v>
      </c>
      <c r="C22" s="169">
        <v>502.72309000000001</v>
      </c>
      <c r="D22" s="154"/>
      <c r="E22" s="154"/>
      <c r="F22" s="154"/>
      <c r="G22" s="154"/>
      <c r="H22" s="154"/>
      <c r="I22" s="169">
        <v>502.72309000000001</v>
      </c>
    </row>
    <row r="23" spans="1:9" ht="19.899999999999999" customHeight="1" thickBot="1">
      <c r="A23" s="141" t="s">
        <v>173</v>
      </c>
      <c r="B23" s="142" t="s">
        <v>66</v>
      </c>
      <c r="C23" s="169">
        <v>331177.26280999999</v>
      </c>
      <c r="D23" s="154"/>
      <c r="E23" s="154"/>
      <c r="F23" s="154"/>
      <c r="G23" s="154"/>
      <c r="H23" s="154"/>
      <c r="I23" s="169">
        <v>331177.26280999999</v>
      </c>
    </row>
    <row r="24" spans="1:9" ht="19.899999999999999" customHeight="1" thickBot="1">
      <c r="A24" s="141" t="s">
        <v>174</v>
      </c>
      <c r="B24" s="142" t="s">
        <v>78</v>
      </c>
      <c r="C24" s="169">
        <v>15299381.789350001</v>
      </c>
      <c r="D24" s="154"/>
      <c r="E24" s="154"/>
      <c r="F24" s="154"/>
      <c r="G24" s="154"/>
      <c r="H24" s="154"/>
      <c r="I24" s="169">
        <v>15299381.789350001</v>
      </c>
    </row>
    <row r="25" spans="1:9" ht="19.899999999999999" customHeight="1" thickBot="1">
      <c r="A25" s="198" t="s">
        <v>177</v>
      </c>
      <c r="B25" s="199"/>
      <c r="C25" s="199"/>
      <c r="D25" s="199"/>
      <c r="E25" s="199"/>
      <c r="F25" s="199"/>
      <c r="G25" s="199"/>
      <c r="H25" s="199"/>
      <c r="I25" s="200"/>
    </row>
    <row r="26" spans="1:9" ht="19.899999999999999" customHeight="1" thickBot="1">
      <c r="A26" s="141" t="s">
        <v>170</v>
      </c>
      <c r="B26" s="142" t="s">
        <v>80</v>
      </c>
      <c r="C26" s="169">
        <v>0</v>
      </c>
      <c r="D26" s="154"/>
      <c r="E26" s="154"/>
      <c r="F26" s="154"/>
      <c r="G26" s="154"/>
      <c r="H26" s="154"/>
      <c r="I26" s="169">
        <v>0</v>
      </c>
    </row>
    <row r="27" spans="1:9" ht="19.899999999999999" customHeight="1" thickBot="1">
      <c r="A27" s="141" t="s">
        <v>171</v>
      </c>
      <c r="B27" s="142" t="s">
        <v>82</v>
      </c>
      <c r="C27" s="169">
        <v>0</v>
      </c>
      <c r="D27" s="154"/>
      <c r="E27" s="154"/>
      <c r="F27" s="154"/>
      <c r="G27" s="154"/>
      <c r="H27" s="154"/>
      <c r="I27" s="169">
        <v>0</v>
      </c>
    </row>
    <row r="28" spans="1:9" ht="19.899999999999999" customHeight="1" thickBot="1">
      <c r="A28" s="141" t="s">
        <v>178</v>
      </c>
      <c r="B28" s="142" t="s">
        <v>179</v>
      </c>
      <c r="C28" s="169">
        <v>0</v>
      </c>
      <c r="D28" s="154"/>
      <c r="E28" s="154"/>
      <c r="F28" s="154"/>
      <c r="G28" s="154"/>
      <c r="H28" s="154"/>
      <c r="I28" s="169">
        <v>0</v>
      </c>
    </row>
    <row r="29" spans="1:9" ht="19.899999999999999" customHeight="1" thickBot="1">
      <c r="A29" s="141" t="s">
        <v>173</v>
      </c>
      <c r="B29" s="142" t="s">
        <v>181</v>
      </c>
      <c r="C29" s="169">
        <v>0</v>
      </c>
      <c r="D29" s="154"/>
      <c r="E29" s="154"/>
      <c r="F29" s="154"/>
      <c r="G29" s="154"/>
      <c r="H29" s="154"/>
      <c r="I29" s="169">
        <v>0</v>
      </c>
    </row>
    <row r="30" spans="1:9" ht="19.899999999999999" customHeight="1" thickBot="1">
      <c r="A30" s="141" t="s">
        <v>174</v>
      </c>
      <c r="B30" s="142" t="s">
        <v>84</v>
      </c>
      <c r="C30" s="169">
        <v>0</v>
      </c>
      <c r="D30" s="154"/>
      <c r="E30" s="154"/>
      <c r="F30" s="154"/>
      <c r="G30" s="154"/>
      <c r="H30" s="154"/>
      <c r="I30" s="169">
        <v>0</v>
      </c>
    </row>
    <row r="31" spans="1:9" ht="19.899999999999999" customHeight="1" thickBot="1">
      <c r="A31" s="142" t="s">
        <v>182</v>
      </c>
      <c r="B31" s="142" t="s">
        <v>95</v>
      </c>
      <c r="C31" s="169">
        <v>4045547.9078187998</v>
      </c>
      <c r="D31" s="154"/>
      <c r="E31" s="154"/>
      <c r="F31" s="154"/>
      <c r="G31" s="154"/>
      <c r="H31" s="154"/>
      <c r="I31" s="169">
        <v>4045547.9078187998</v>
      </c>
    </row>
    <row r="32" spans="1:9" ht="19.899999999999999" customHeight="1" thickBot="1">
      <c r="A32" s="142" t="s">
        <v>183</v>
      </c>
      <c r="B32" s="142" t="s">
        <v>184</v>
      </c>
      <c r="C32" s="169">
        <v>378917.505</v>
      </c>
      <c r="D32" s="154"/>
      <c r="E32" s="154"/>
      <c r="F32" s="154"/>
      <c r="G32" s="154"/>
      <c r="H32" s="154"/>
      <c r="I32" s="169">
        <v>378917.505</v>
      </c>
    </row>
    <row r="33" spans="1:9" ht="19.899999999999999" customHeight="1" thickBot="1">
      <c r="A33" s="142" t="s">
        <v>185</v>
      </c>
      <c r="B33" s="142" t="s">
        <v>186</v>
      </c>
      <c r="C33" s="169">
        <v>4424465.4128187997</v>
      </c>
      <c r="D33" s="154"/>
      <c r="E33" s="154"/>
      <c r="F33" s="154"/>
      <c r="G33" s="154"/>
      <c r="H33" s="154"/>
      <c r="I33" s="169">
        <v>4424465.4128187997</v>
      </c>
    </row>
    <row r="34" spans="1:9" ht="19.899999999999999" customHeight="1">
      <c r="A34" s="127" t="s">
        <v>605</v>
      </c>
    </row>
    <row r="35" spans="1:9" ht="19.899999999999999" customHeight="1" thickBot="1">
      <c r="A35" s="111"/>
    </row>
    <row r="36" spans="1:9" ht="39.6" customHeight="1" thickBot="1">
      <c r="A36" s="161"/>
      <c r="B36" s="161"/>
      <c r="C36" s="156" t="s">
        <v>239</v>
      </c>
      <c r="D36" s="212" t="s">
        <v>240</v>
      </c>
      <c r="E36" s="213"/>
      <c r="F36" s="213"/>
      <c r="G36" s="213"/>
      <c r="H36" s="214"/>
      <c r="I36" s="156" t="s">
        <v>241</v>
      </c>
    </row>
    <row r="37" spans="1:9" ht="19.899999999999999" customHeight="1" thickBot="1">
      <c r="A37" s="161"/>
      <c r="B37" s="161"/>
      <c r="C37" s="159" t="s">
        <v>201</v>
      </c>
      <c r="D37" s="159" t="s">
        <v>202</v>
      </c>
      <c r="E37" s="159" t="s">
        <v>243</v>
      </c>
      <c r="F37" s="159" t="s">
        <v>244</v>
      </c>
      <c r="G37" s="159" t="s">
        <v>245</v>
      </c>
      <c r="H37" s="159" t="s">
        <v>203</v>
      </c>
      <c r="I37" s="159" t="s">
        <v>214</v>
      </c>
    </row>
    <row r="38" spans="1:9" ht="19.899999999999999" customHeight="1" thickBot="1">
      <c r="A38" s="161"/>
      <c r="B38" s="159" t="s">
        <v>246</v>
      </c>
      <c r="C38" s="161"/>
      <c r="D38" s="161"/>
      <c r="E38" s="161"/>
      <c r="F38" s="161"/>
      <c r="G38" s="161"/>
      <c r="H38" s="161"/>
      <c r="I38" s="161"/>
    </row>
    <row r="39" spans="1:9" ht="19.899999999999999" customHeight="1" thickBot="1">
      <c r="A39" s="161"/>
      <c r="B39" s="161"/>
      <c r="C39" s="159" t="s">
        <v>215</v>
      </c>
      <c r="D39" s="159" t="s">
        <v>216</v>
      </c>
      <c r="E39" s="159" t="s">
        <v>217</v>
      </c>
      <c r="F39" s="159" t="s">
        <v>218</v>
      </c>
      <c r="G39" s="159" t="s">
        <v>219</v>
      </c>
      <c r="H39" s="159" t="s">
        <v>220</v>
      </c>
      <c r="I39" s="159" t="s">
        <v>221</v>
      </c>
    </row>
    <row r="40" spans="1:9" ht="19.899999999999999" customHeight="1" thickBot="1">
      <c r="A40" s="163" t="s">
        <v>169</v>
      </c>
      <c r="B40" s="164"/>
      <c r="C40" s="164"/>
      <c r="D40" s="164"/>
      <c r="E40" s="164"/>
      <c r="F40" s="164"/>
      <c r="G40" s="164"/>
      <c r="H40" s="164"/>
      <c r="I40" s="165"/>
    </row>
    <row r="41" spans="1:9" ht="19.899999999999999" customHeight="1" thickBot="1">
      <c r="A41" s="162" t="s">
        <v>223</v>
      </c>
      <c r="B41" s="159" t="s">
        <v>224</v>
      </c>
      <c r="C41" s="169">
        <v>2602781.3079999997</v>
      </c>
      <c r="D41" s="169"/>
      <c r="E41" s="169"/>
      <c r="F41" s="169"/>
      <c r="G41" s="169"/>
      <c r="H41" s="169"/>
      <c r="I41" s="169">
        <v>2602781.3079999997</v>
      </c>
    </row>
    <row r="42" spans="1:9" ht="19.899999999999999" customHeight="1" thickBot="1">
      <c r="A42" s="162" t="s">
        <v>173</v>
      </c>
      <c r="B42" s="159" t="s">
        <v>225</v>
      </c>
      <c r="C42" s="169">
        <v>437288.33199999999</v>
      </c>
      <c r="D42" s="169"/>
      <c r="E42" s="169"/>
      <c r="F42" s="169"/>
      <c r="G42" s="169"/>
      <c r="H42" s="169"/>
      <c r="I42" s="169">
        <v>437288.33199999999</v>
      </c>
    </row>
    <row r="43" spans="1:9" ht="19.899999999999999" customHeight="1" thickBot="1">
      <c r="A43" s="162" t="s">
        <v>174</v>
      </c>
      <c r="B43" s="159" t="s">
        <v>226</v>
      </c>
      <c r="C43" s="169">
        <v>2165492.9759999993</v>
      </c>
      <c r="D43" s="169"/>
      <c r="E43" s="169"/>
      <c r="F43" s="169"/>
      <c r="G43" s="169"/>
      <c r="H43" s="169"/>
      <c r="I43" s="169">
        <v>2165492.9759999993</v>
      </c>
    </row>
    <row r="44" spans="1:9" ht="19.899999999999999" customHeight="1" thickBot="1">
      <c r="A44" s="163" t="s">
        <v>175</v>
      </c>
      <c r="B44" s="164"/>
      <c r="C44" s="145"/>
      <c r="D44" s="145"/>
      <c r="E44" s="145"/>
      <c r="F44" s="145"/>
      <c r="G44" s="145"/>
      <c r="H44" s="145"/>
      <c r="I44" s="191"/>
    </row>
    <row r="45" spans="1:9" ht="19.899999999999999" customHeight="1" thickBot="1">
      <c r="A45" s="162" t="s">
        <v>223</v>
      </c>
      <c r="B45" s="159" t="s">
        <v>227</v>
      </c>
      <c r="C45" s="169">
        <v>2492432.9356099996</v>
      </c>
      <c r="D45" s="154"/>
      <c r="E45" s="154"/>
      <c r="F45" s="154"/>
      <c r="G45" s="154"/>
      <c r="H45" s="154"/>
      <c r="I45" s="169">
        <v>2492432.9356099996</v>
      </c>
    </row>
    <row r="46" spans="1:9" ht="19.899999999999999" customHeight="1" thickBot="1">
      <c r="A46" s="162" t="s">
        <v>173</v>
      </c>
      <c r="B46" s="159" t="s">
        <v>228</v>
      </c>
      <c r="C46" s="169">
        <v>415750.24799999996</v>
      </c>
      <c r="D46" s="154"/>
      <c r="E46" s="154"/>
      <c r="F46" s="154"/>
      <c r="G46" s="154"/>
      <c r="H46" s="154"/>
      <c r="I46" s="169">
        <v>415750.24799999996</v>
      </c>
    </row>
    <row r="47" spans="1:9" ht="19.899999999999999" customHeight="1" thickBot="1">
      <c r="A47" s="162" t="s">
        <v>174</v>
      </c>
      <c r="B47" s="159" t="s">
        <v>229</v>
      </c>
      <c r="C47" s="169">
        <v>2076682.6876099997</v>
      </c>
      <c r="D47" s="154"/>
      <c r="E47" s="154"/>
      <c r="F47" s="154"/>
      <c r="G47" s="154"/>
      <c r="H47" s="154"/>
      <c r="I47" s="169">
        <v>2076682.6876099997</v>
      </c>
    </row>
    <row r="48" spans="1:9" ht="19.899999999999999" customHeight="1" thickBot="1">
      <c r="A48" s="163" t="s">
        <v>176</v>
      </c>
      <c r="B48" s="164"/>
      <c r="C48" s="145"/>
      <c r="D48" s="145"/>
      <c r="E48" s="145"/>
      <c r="F48" s="145"/>
      <c r="G48" s="145"/>
      <c r="H48" s="145"/>
      <c r="I48" s="191"/>
    </row>
    <row r="49" spans="1:9" ht="19.899999999999999" customHeight="1" thickBot="1">
      <c r="A49" s="162" t="s">
        <v>223</v>
      </c>
      <c r="B49" s="159" t="s">
        <v>230</v>
      </c>
      <c r="C49" s="169">
        <v>925403.87</v>
      </c>
      <c r="D49" s="154"/>
      <c r="E49" s="154"/>
      <c r="F49" s="154"/>
      <c r="G49" s="154"/>
      <c r="H49" s="154"/>
      <c r="I49" s="169">
        <v>925403.87</v>
      </c>
    </row>
    <row r="50" spans="1:9" ht="19.899999999999999" customHeight="1" thickBot="1">
      <c r="A50" s="162" t="s">
        <v>173</v>
      </c>
      <c r="B50" s="159" t="s">
        <v>231</v>
      </c>
      <c r="C50" s="169">
        <v>259195.98799999998</v>
      </c>
      <c r="D50" s="154"/>
      <c r="E50" s="154"/>
      <c r="F50" s="154"/>
      <c r="G50" s="154"/>
      <c r="H50" s="154"/>
      <c r="I50" s="169">
        <v>259195.98799999998</v>
      </c>
    </row>
    <row r="51" spans="1:9" ht="19.899999999999999" customHeight="1" thickBot="1">
      <c r="A51" s="162" t="s">
        <v>174</v>
      </c>
      <c r="B51" s="159" t="s">
        <v>232</v>
      </c>
      <c r="C51" s="169">
        <v>666207.88199999998</v>
      </c>
      <c r="D51" s="154"/>
      <c r="E51" s="154"/>
      <c r="F51" s="154"/>
      <c r="G51" s="154"/>
      <c r="H51" s="154"/>
      <c r="I51" s="169">
        <v>666207.88199999998</v>
      </c>
    </row>
    <row r="52" spans="1:9" ht="19.899999999999999" customHeight="1" thickBot="1">
      <c r="A52" s="163" t="s">
        <v>177</v>
      </c>
      <c r="B52" s="164"/>
      <c r="C52" s="145"/>
      <c r="D52" s="145"/>
      <c r="E52" s="145"/>
      <c r="F52" s="145"/>
      <c r="G52" s="145"/>
      <c r="H52" s="145"/>
      <c r="I52" s="191"/>
    </row>
    <row r="53" spans="1:9" ht="19.899999999999999" customHeight="1" thickBot="1">
      <c r="A53" s="162" t="s">
        <v>223</v>
      </c>
      <c r="B53" s="159" t="s">
        <v>233</v>
      </c>
      <c r="C53" s="169">
        <v>0</v>
      </c>
      <c r="D53" s="154"/>
      <c r="E53" s="154"/>
      <c r="F53" s="154"/>
      <c r="G53" s="154"/>
      <c r="H53" s="154"/>
      <c r="I53" s="169">
        <v>0</v>
      </c>
    </row>
    <row r="54" spans="1:9" ht="19.899999999999999" customHeight="1" thickBot="1">
      <c r="A54" s="162" t="s">
        <v>173</v>
      </c>
      <c r="B54" s="159" t="s">
        <v>234</v>
      </c>
      <c r="C54" s="169">
        <v>0</v>
      </c>
      <c r="D54" s="154"/>
      <c r="E54" s="154"/>
      <c r="F54" s="154"/>
      <c r="G54" s="154"/>
      <c r="H54" s="154"/>
      <c r="I54" s="169">
        <v>0</v>
      </c>
    </row>
    <row r="55" spans="1:9" ht="19.899999999999999" customHeight="1" thickBot="1">
      <c r="A55" s="162" t="s">
        <v>174</v>
      </c>
      <c r="B55" s="159" t="s">
        <v>235</v>
      </c>
      <c r="C55" s="169">
        <v>0</v>
      </c>
      <c r="D55" s="154"/>
      <c r="E55" s="154"/>
      <c r="F55" s="154"/>
      <c r="G55" s="154"/>
      <c r="H55" s="154"/>
      <c r="I55" s="169">
        <v>0</v>
      </c>
    </row>
    <row r="56" spans="1:9" ht="19.899999999999999" customHeight="1" thickBot="1">
      <c r="A56" s="159" t="s">
        <v>182</v>
      </c>
      <c r="B56" s="159" t="s">
        <v>236</v>
      </c>
      <c r="C56" s="169">
        <v>522176.15899988799</v>
      </c>
      <c r="D56" s="154"/>
      <c r="E56" s="154"/>
      <c r="F56" s="154"/>
      <c r="G56" s="154"/>
      <c r="H56" s="154"/>
      <c r="I56" s="169">
        <v>522176.15899988799</v>
      </c>
    </row>
    <row r="57" spans="1:9" ht="19.899999999999999" customHeight="1" thickBot="1">
      <c r="A57" s="166" t="s">
        <v>183</v>
      </c>
      <c r="B57" s="166" t="s">
        <v>237</v>
      </c>
      <c r="C57" s="169">
        <v>51798.216871999997</v>
      </c>
      <c r="D57" s="154"/>
      <c r="E57" s="154"/>
      <c r="F57" s="154"/>
      <c r="G57" s="154"/>
      <c r="H57" s="154"/>
      <c r="I57" s="169">
        <v>51798.216871999997</v>
      </c>
    </row>
    <row r="58" spans="1:9" ht="19.899999999999999" customHeight="1" thickBot="1">
      <c r="A58" s="167" t="s">
        <v>185</v>
      </c>
      <c r="B58" s="168" t="s">
        <v>238</v>
      </c>
      <c r="C58" s="169">
        <v>573974.37587188801</v>
      </c>
      <c r="D58" s="154"/>
      <c r="E58" s="154"/>
      <c r="F58" s="154"/>
      <c r="G58" s="154"/>
      <c r="H58" s="154"/>
      <c r="I58" s="169">
        <v>573974.37587188801</v>
      </c>
    </row>
    <row r="61" spans="1:9">
      <c r="A61" s="127" t="s">
        <v>605</v>
      </c>
    </row>
  </sheetData>
  <mergeCells count="7">
    <mergeCell ref="A1:A2"/>
    <mergeCell ref="D36:H36"/>
    <mergeCell ref="D3:H3"/>
    <mergeCell ref="A7:I7"/>
    <mergeCell ref="A13:I13"/>
    <mergeCell ref="A19:I19"/>
    <mergeCell ref="A25:I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7"/>
  <sheetViews>
    <sheetView zoomScale="90" zoomScaleNormal="90" workbookViewId="0">
      <selection activeCell="D3" sqref="D3:F3"/>
    </sheetView>
  </sheetViews>
  <sheetFormatPr defaultRowHeight="15"/>
  <cols>
    <col min="1" max="1" width="53.7109375" bestFit="1" customWidth="1"/>
    <col min="3" max="3" width="15.85546875" customWidth="1"/>
    <col min="4" max="6" width="11.28515625" customWidth="1"/>
    <col min="7" max="9" width="11.7109375" customWidth="1"/>
    <col min="10" max="10" width="13.28515625" bestFit="1" customWidth="1"/>
    <col min="11" max="11" width="15.5703125" customWidth="1"/>
    <col min="12" max="12" width="17.140625" customWidth="1"/>
  </cols>
  <sheetData>
    <row r="1" spans="1:12" ht="46.15" customHeight="1">
      <c r="A1" s="2" t="s">
        <v>247</v>
      </c>
      <c r="C1" t="s">
        <v>599</v>
      </c>
    </row>
    <row r="2" spans="1:12" ht="46.15" customHeight="1" thickBot="1">
      <c r="A2" s="2" t="s">
        <v>248</v>
      </c>
    </row>
    <row r="3" spans="1:12" ht="46.15" customHeight="1" thickBot="1">
      <c r="A3" s="60"/>
      <c r="B3" s="60"/>
      <c r="C3" s="219" t="s">
        <v>207</v>
      </c>
      <c r="D3" s="221" t="s">
        <v>208</v>
      </c>
      <c r="E3" s="221"/>
      <c r="F3" s="222"/>
      <c r="G3" s="223" t="s">
        <v>209</v>
      </c>
      <c r="H3" s="221"/>
      <c r="I3" s="224"/>
      <c r="J3" s="225" t="s">
        <v>249</v>
      </c>
      <c r="K3" s="225" t="s">
        <v>250</v>
      </c>
      <c r="L3" s="225" t="s">
        <v>251</v>
      </c>
    </row>
    <row r="4" spans="1:12" ht="46.15" customHeight="1" thickBot="1">
      <c r="A4" s="60"/>
      <c r="B4" s="60"/>
      <c r="C4" s="220"/>
      <c r="D4" s="60"/>
      <c r="E4" s="57" t="s">
        <v>252</v>
      </c>
      <c r="F4" s="57" t="s">
        <v>253</v>
      </c>
      <c r="G4" s="60"/>
      <c r="H4" s="57" t="s">
        <v>252</v>
      </c>
      <c r="I4" s="19" t="s">
        <v>253</v>
      </c>
      <c r="J4" s="226"/>
      <c r="K4" s="226"/>
      <c r="L4" s="226"/>
    </row>
    <row r="5" spans="1:12" ht="46.15" customHeight="1" thickBot="1">
      <c r="A5" s="60"/>
      <c r="B5" s="60"/>
      <c r="C5" s="98" t="s">
        <v>161</v>
      </c>
      <c r="D5" s="57" t="s">
        <v>162</v>
      </c>
      <c r="E5" s="72" t="s">
        <v>163</v>
      </c>
      <c r="F5" s="83" t="s">
        <v>164</v>
      </c>
      <c r="G5" s="57" t="s">
        <v>165</v>
      </c>
      <c r="H5" s="72" t="s">
        <v>166</v>
      </c>
      <c r="I5" s="4" t="s">
        <v>167</v>
      </c>
      <c r="J5" s="4" t="s">
        <v>168</v>
      </c>
      <c r="K5" s="4" t="s">
        <v>196</v>
      </c>
      <c r="L5" s="4" t="s">
        <v>201</v>
      </c>
    </row>
    <row r="6" spans="1:12" ht="46.15" customHeight="1" thickBot="1">
      <c r="A6" s="82" t="s">
        <v>254</v>
      </c>
      <c r="B6" s="57" t="s">
        <v>242</v>
      </c>
      <c r="C6" s="79"/>
      <c r="D6" s="59"/>
      <c r="E6" s="227"/>
      <c r="F6" s="228"/>
      <c r="G6" s="59"/>
      <c r="H6" s="227"/>
      <c r="I6" s="228"/>
      <c r="J6" s="3"/>
      <c r="K6" s="3"/>
      <c r="L6" s="3"/>
    </row>
    <row r="7" spans="1:12" ht="46.15" customHeight="1" thickBot="1">
      <c r="A7" s="82" t="s">
        <v>255</v>
      </c>
      <c r="B7" s="99" t="s">
        <v>256</v>
      </c>
      <c r="C7" s="21"/>
      <c r="D7" s="3"/>
      <c r="E7" s="227"/>
      <c r="F7" s="228"/>
      <c r="G7" s="3"/>
      <c r="H7" s="227"/>
      <c r="I7" s="228"/>
      <c r="J7" s="3"/>
      <c r="K7" s="3"/>
      <c r="L7" s="3"/>
    </row>
    <row r="8" spans="1:12" ht="46.15" customHeight="1" thickBot="1">
      <c r="A8" s="82" t="s">
        <v>257</v>
      </c>
      <c r="B8" s="95"/>
      <c r="C8" s="97"/>
      <c r="D8" s="97"/>
      <c r="E8" s="97"/>
      <c r="F8" s="97"/>
      <c r="G8" s="97"/>
      <c r="H8" s="97"/>
      <c r="I8" s="97"/>
      <c r="J8" s="97"/>
      <c r="K8" s="97"/>
      <c r="L8" s="97"/>
    </row>
    <row r="9" spans="1:12" ht="46.15" customHeight="1" thickBot="1">
      <c r="A9" s="82" t="s">
        <v>92</v>
      </c>
      <c r="B9" s="95"/>
      <c r="C9" s="97"/>
      <c r="D9" s="97"/>
      <c r="E9" s="97"/>
      <c r="F9" s="97"/>
      <c r="G9" s="97"/>
      <c r="H9" s="97"/>
      <c r="I9" s="97"/>
      <c r="J9" s="97"/>
      <c r="K9" s="97"/>
      <c r="L9" s="97"/>
    </row>
    <row r="10" spans="1:12" ht="46.15" customHeight="1" thickBot="1">
      <c r="A10" s="82" t="s">
        <v>258</v>
      </c>
      <c r="B10" s="86" t="s">
        <v>4</v>
      </c>
      <c r="C10" s="21"/>
      <c r="D10" s="97"/>
      <c r="E10" s="3"/>
      <c r="F10" s="3"/>
      <c r="G10" s="97"/>
      <c r="H10" s="3"/>
      <c r="I10" s="3"/>
      <c r="J10" s="3"/>
      <c r="K10" s="3"/>
      <c r="L10" s="3"/>
    </row>
    <row r="11" spans="1:12" ht="46.15" customHeight="1" thickBot="1">
      <c r="A11" s="82" t="s">
        <v>259</v>
      </c>
      <c r="B11" s="86" t="s">
        <v>14</v>
      </c>
      <c r="C11" s="21"/>
      <c r="D11" s="97"/>
      <c r="E11" s="3"/>
      <c r="F11" s="3"/>
      <c r="G11" s="97"/>
      <c r="H11" s="3"/>
      <c r="I11" s="3"/>
      <c r="J11" s="3"/>
      <c r="K11" s="3"/>
      <c r="L11" s="3"/>
    </row>
    <row r="12" spans="1:12" ht="46.15" customHeight="1" thickBot="1">
      <c r="A12" s="82" t="s">
        <v>260</v>
      </c>
      <c r="B12" s="86" t="s">
        <v>16</v>
      </c>
      <c r="C12" s="21"/>
      <c r="D12" s="97"/>
      <c r="E12" s="3"/>
      <c r="F12" s="3"/>
      <c r="G12" s="97"/>
      <c r="H12" s="3"/>
      <c r="I12" s="3"/>
      <c r="J12" s="3"/>
      <c r="K12" s="3"/>
      <c r="L12" s="3"/>
    </row>
    <row r="13" spans="1:12" ht="46.15" customHeight="1" thickBot="1">
      <c r="A13" s="82" t="s">
        <v>261</v>
      </c>
      <c r="B13" s="86" t="s">
        <v>18</v>
      </c>
      <c r="C13" s="21"/>
      <c r="D13" s="3"/>
      <c r="E13" s="227"/>
      <c r="F13" s="228"/>
      <c r="G13" s="3"/>
      <c r="H13" s="227"/>
      <c r="I13" s="228"/>
      <c r="J13" s="3"/>
      <c r="K13" s="3"/>
      <c r="L13" s="3"/>
    </row>
    <row r="14" spans="1:12" ht="46.15" customHeight="1" thickBot="1">
      <c r="A14" s="82" t="s">
        <v>262</v>
      </c>
      <c r="B14" s="95"/>
      <c r="C14" s="21"/>
      <c r="D14" s="97"/>
      <c r="E14" s="227"/>
      <c r="F14" s="228"/>
      <c r="G14" s="97"/>
      <c r="H14" s="227"/>
      <c r="I14" s="228"/>
      <c r="J14" s="97"/>
      <c r="K14" s="97"/>
      <c r="L14" s="97"/>
    </row>
    <row r="15" spans="1:12" ht="46.15" customHeight="1" thickBot="1">
      <c r="A15" s="82" t="s">
        <v>263</v>
      </c>
      <c r="B15" s="86" t="s">
        <v>20</v>
      </c>
      <c r="C15" s="21"/>
      <c r="D15" s="3"/>
      <c r="E15" s="227"/>
      <c r="F15" s="228"/>
      <c r="G15" s="3"/>
      <c r="H15" s="229"/>
      <c r="I15" s="230"/>
      <c r="J15" s="3"/>
      <c r="K15" s="3"/>
      <c r="L15" s="3"/>
    </row>
    <row r="16" spans="1:12" ht="46.15" customHeight="1" thickBot="1">
      <c r="A16" s="82" t="s">
        <v>264</v>
      </c>
      <c r="B16" s="86" t="s">
        <v>22</v>
      </c>
      <c r="C16" s="21"/>
      <c r="D16" s="97"/>
      <c r="E16" s="3"/>
      <c r="F16" s="3"/>
      <c r="G16" s="3"/>
      <c r="H16" s="3"/>
      <c r="I16" s="3"/>
      <c r="J16" s="3"/>
      <c r="K16" s="3"/>
      <c r="L16" s="3"/>
    </row>
    <row r="17" spans="1:12" ht="46.15" customHeight="1" thickBot="1">
      <c r="A17" s="82" t="s">
        <v>94</v>
      </c>
      <c r="B17" s="86" t="s">
        <v>24</v>
      </c>
      <c r="C17" s="21"/>
      <c r="D17" s="3"/>
      <c r="E17" s="227"/>
      <c r="F17" s="228"/>
      <c r="G17" s="3"/>
      <c r="H17" s="227"/>
      <c r="I17" s="228"/>
      <c r="J17" s="3"/>
      <c r="K17" s="3"/>
      <c r="L17" s="3"/>
    </row>
    <row r="18" spans="1:12" ht="46.15" customHeight="1" thickBot="1">
      <c r="A18" s="82" t="s">
        <v>265</v>
      </c>
      <c r="B18" s="87" t="s">
        <v>38</v>
      </c>
      <c r="C18" s="21"/>
      <c r="D18" s="3"/>
      <c r="E18" s="227"/>
      <c r="F18" s="228"/>
      <c r="G18" s="3"/>
      <c r="H18" s="227"/>
      <c r="I18" s="228"/>
      <c r="J18" s="3"/>
      <c r="K18" s="3"/>
      <c r="L18" s="3"/>
    </row>
    <row r="19" spans="1:12" ht="46.15" customHeight="1">
      <c r="A19" s="96"/>
    </row>
    <row r="20" spans="1:12" ht="46.15" customHeight="1" thickBot="1">
      <c r="A20" s="8"/>
    </row>
    <row r="21" spans="1:12" ht="46.15" customHeight="1">
      <c r="A21" s="60"/>
      <c r="B21" s="60"/>
      <c r="C21" s="231" t="s">
        <v>266</v>
      </c>
      <c r="D21" s="232"/>
      <c r="E21" s="233"/>
      <c r="F21" s="222" t="s">
        <v>210</v>
      </c>
      <c r="G21" s="225" t="s">
        <v>267</v>
      </c>
      <c r="H21" s="225" t="s">
        <v>268</v>
      </c>
    </row>
    <row r="22" spans="1:12" ht="46.15" customHeight="1" thickBot="1">
      <c r="A22" s="60"/>
      <c r="B22" s="60"/>
      <c r="C22" s="100"/>
      <c r="D22" s="20" t="s">
        <v>252</v>
      </c>
      <c r="E22" s="25" t="s">
        <v>253</v>
      </c>
      <c r="F22" s="234"/>
      <c r="G22" s="226"/>
      <c r="H22" s="226"/>
    </row>
    <row r="23" spans="1:12" ht="46.15" customHeight="1" thickBot="1">
      <c r="A23" s="60"/>
      <c r="B23" s="60"/>
      <c r="C23" s="66" t="s">
        <v>202</v>
      </c>
      <c r="D23" s="67" t="s">
        <v>243</v>
      </c>
      <c r="E23" s="78" t="s">
        <v>244</v>
      </c>
      <c r="F23" s="19" t="s">
        <v>245</v>
      </c>
      <c r="G23" s="4" t="s">
        <v>203</v>
      </c>
      <c r="H23" s="4" t="s">
        <v>214</v>
      </c>
    </row>
    <row r="24" spans="1:12" ht="46.15" customHeight="1" thickBot="1">
      <c r="A24" s="82" t="s">
        <v>254</v>
      </c>
      <c r="B24" s="85" t="s">
        <v>242</v>
      </c>
      <c r="C24" s="79"/>
      <c r="D24" s="227"/>
      <c r="E24" s="228"/>
      <c r="F24" s="3"/>
      <c r="G24" s="3"/>
      <c r="H24" s="3"/>
    </row>
    <row r="25" spans="1:12" ht="46.15" customHeight="1" thickBot="1">
      <c r="A25" s="82" t="s">
        <v>255</v>
      </c>
      <c r="B25" s="86" t="s">
        <v>256</v>
      </c>
      <c r="C25" s="21"/>
      <c r="D25" s="227"/>
      <c r="E25" s="228"/>
      <c r="F25" s="3"/>
      <c r="G25" s="3"/>
      <c r="H25" s="3"/>
    </row>
    <row r="26" spans="1:12" ht="46.15" customHeight="1" thickBot="1">
      <c r="A26" s="82" t="s">
        <v>257</v>
      </c>
      <c r="B26" s="95"/>
      <c r="C26" s="97"/>
      <c r="D26" s="97"/>
      <c r="E26" s="97"/>
      <c r="F26" s="97"/>
      <c r="G26" s="97"/>
      <c r="H26" s="97"/>
    </row>
    <row r="27" spans="1:12" ht="46.15" customHeight="1" thickBot="1">
      <c r="A27" s="82" t="s">
        <v>92</v>
      </c>
      <c r="B27" s="95"/>
      <c r="C27" s="97"/>
      <c r="D27" s="97"/>
      <c r="E27" s="97"/>
      <c r="F27" s="97"/>
      <c r="G27" s="97"/>
      <c r="H27" s="97"/>
    </row>
    <row r="28" spans="1:12" ht="46.15" customHeight="1" thickBot="1">
      <c r="A28" s="82" t="s">
        <v>258</v>
      </c>
      <c r="B28" s="86" t="s">
        <v>4</v>
      </c>
      <c r="C28" s="97"/>
      <c r="D28" s="3"/>
      <c r="E28" s="3"/>
      <c r="F28" s="3"/>
      <c r="G28" s="3"/>
      <c r="H28" s="3"/>
    </row>
    <row r="29" spans="1:12" ht="46.15" customHeight="1" thickBot="1">
      <c r="A29" s="82" t="s">
        <v>259</v>
      </c>
      <c r="B29" s="86" t="s">
        <v>14</v>
      </c>
      <c r="C29" s="97"/>
      <c r="D29" s="3"/>
      <c r="E29" s="3"/>
      <c r="F29" s="3"/>
      <c r="G29" s="3"/>
      <c r="H29" s="3"/>
    </row>
    <row r="30" spans="1:12" ht="46.15" customHeight="1" thickBot="1">
      <c r="A30" s="82" t="s">
        <v>260</v>
      </c>
      <c r="B30" s="86" t="s">
        <v>16</v>
      </c>
      <c r="C30" s="97"/>
      <c r="D30" s="3"/>
      <c r="E30" s="3"/>
      <c r="F30" s="3"/>
      <c r="G30" s="3"/>
      <c r="H30" s="3"/>
    </row>
    <row r="31" spans="1:12" ht="46.15" customHeight="1" thickBot="1">
      <c r="A31" s="82" t="s">
        <v>261</v>
      </c>
      <c r="B31" s="86" t="s">
        <v>18</v>
      </c>
      <c r="C31" s="97"/>
      <c r="D31" s="227"/>
      <c r="E31" s="228"/>
      <c r="F31" s="3"/>
      <c r="G31" s="3"/>
      <c r="H31" s="3"/>
    </row>
    <row r="32" spans="1:12" ht="46.15" customHeight="1" thickBot="1">
      <c r="A32" s="82" t="s">
        <v>262</v>
      </c>
      <c r="B32" s="95"/>
      <c r="C32" s="97"/>
      <c r="D32" s="227"/>
      <c r="E32" s="228"/>
      <c r="F32" s="97"/>
      <c r="G32" s="97"/>
      <c r="H32" s="97"/>
    </row>
    <row r="33" spans="1:8" ht="46.15" customHeight="1" thickBot="1">
      <c r="A33" s="82" t="s">
        <v>263</v>
      </c>
      <c r="B33" s="86" t="s">
        <v>20</v>
      </c>
      <c r="C33" s="97"/>
      <c r="D33" s="227"/>
      <c r="E33" s="228"/>
      <c r="F33" s="3"/>
      <c r="G33" s="3"/>
      <c r="H33" s="3"/>
    </row>
    <row r="34" spans="1:8" ht="46.15" customHeight="1" thickBot="1">
      <c r="A34" s="82" t="s">
        <v>264</v>
      </c>
      <c r="B34" s="86" t="s">
        <v>22</v>
      </c>
      <c r="C34" s="97"/>
      <c r="D34" s="3"/>
      <c r="E34" s="3"/>
      <c r="F34" s="3"/>
      <c r="G34" s="3"/>
      <c r="H34" s="3"/>
    </row>
    <row r="35" spans="1:8" ht="46.15" customHeight="1" thickBot="1">
      <c r="A35" s="82" t="s">
        <v>94</v>
      </c>
      <c r="B35" s="86" t="s">
        <v>24</v>
      </c>
      <c r="C35" s="21"/>
      <c r="D35" s="227"/>
      <c r="E35" s="228"/>
      <c r="F35" s="3"/>
      <c r="G35" s="3"/>
      <c r="H35" s="3"/>
    </row>
    <row r="36" spans="1:8" ht="46.15" customHeight="1" thickBot="1">
      <c r="A36" s="82" t="s">
        <v>265</v>
      </c>
      <c r="B36" s="87" t="s">
        <v>38</v>
      </c>
      <c r="C36" s="21"/>
      <c r="D36" s="227"/>
      <c r="E36" s="228"/>
      <c r="F36" s="3"/>
      <c r="G36" s="3"/>
      <c r="H36" s="3"/>
    </row>
    <row r="37" spans="1:8" ht="46.15" customHeight="1">
      <c r="A37" s="94"/>
    </row>
  </sheetData>
  <mergeCells count="31">
    <mergeCell ref="D36:E36"/>
    <mergeCell ref="D24:E24"/>
    <mergeCell ref="D25:E25"/>
    <mergeCell ref="D31:E31"/>
    <mergeCell ref="D32:E32"/>
    <mergeCell ref="D33:E33"/>
    <mergeCell ref="D35:E35"/>
    <mergeCell ref="E17:F17"/>
    <mergeCell ref="H17:I17"/>
    <mergeCell ref="E18:F18"/>
    <mergeCell ref="H18:I18"/>
    <mergeCell ref="C21:E21"/>
    <mergeCell ref="F21:F22"/>
    <mergeCell ref="G21:G22"/>
    <mergeCell ref="H21:H22"/>
    <mergeCell ref="E13:F13"/>
    <mergeCell ref="H13:I13"/>
    <mergeCell ref="E14:F14"/>
    <mergeCell ref="H14:I14"/>
    <mergeCell ref="E15:F15"/>
    <mergeCell ref="H15:I15"/>
    <mergeCell ref="L3:L4"/>
    <mergeCell ref="E6:F6"/>
    <mergeCell ref="H6:I6"/>
    <mergeCell ref="E7:F7"/>
    <mergeCell ref="H7:I7"/>
    <mergeCell ref="C3:C4"/>
    <mergeCell ref="D3:F3"/>
    <mergeCell ref="G3:I3"/>
    <mergeCell ref="J3:J4"/>
    <mergeCell ref="K3: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F5" sqref="F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269</v>
      </c>
      <c r="C1" s="22">
        <v>1</v>
      </c>
      <c r="D1" s="22">
        <f>1+C1</f>
        <v>2</v>
      </c>
      <c r="E1" s="22">
        <f t="shared" ref="E1:K1" si="0">1+D1</f>
        <v>3</v>
      </c>
      <c r="F1" s="22">
        <f t="shared" si="0"/>
        <v>4</v>
      </c>
      <c r="G1" s="22">
        <f t="shared" si="0"/>
        <v>5</v>
      </c>
      <c r="H1" s="22">
        <f t="shared" si="0"/>
        <v>6</v>
      </c>
      <c r="I1" s="22">
        <f t="shared" si="0"/>
        <v>7</v>
      </c>
      <c r="J1" s="22">
        <f t="shared" si="0"/>
        <v>8</v>
      </c>
      <c r="K1" s="22">
        <f t="shared" si="0"/>
        <v>9</v>
      </c>
    </row>
    <row r="2" spans="1:11" ht="46.15" customHeight="1" thickBot="1">
      <c r="A2" s="2" t="s">
        <v>270</v>
      </c>
      <c r="C2" s="101" t="s">
        <v>599</v>
      </c>
    </row>
    <row r="3" spans="1:11" ht="46.15" customHeight="1" thickBot="1">
      <c r="A3" s="3"/>
      <c r="B3" s="3"/>
      <c r="C3" s="235" t="s">
        <v>271</v>
      </c>
      <c r="D3" s="236"/>
      <c r="E3" s="236"/>
      <c r="F3" s="236"/>
      <c r="G3" s="236"/>
      <c r="H3" s="236"/>
      <c r="I3" s="236"/>
      <c r="J3" s="236"/>
      <c r="K3" s="224"/>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254</v>
      </c>
      <c r="B6" s="4" t="s">
        <v>242</v>
      </c>
      <c r="C6" s="23">
        <v>0</v>
      </c>
      <c r="D6" s="23">
        <v>0</v>
      </c>
      <c r="E6" s="23">
        <v>0</v>
      </c>
      <c r="F6" s="23">
        <v>0</v>
      </c>
      <c r="G6" s="23">
        <v>0</v>
      </c>
      <c r="H6" s="23">
        <v>0</v>
      </c>
      <c r="I6" s="23">
        <v>0</v>
      </c>
      <c r="J6" s="23">
        <v>0</v>
      </c>
      <c r="K6" s="23">
        <v>0</v>
      </c>
    </row>
    <row r="7" spans="1:11" ht="46.15" customHeight="1" thickBot="1">
      <c r="A7" s="4" t="s">
        <v>255</v>
      </c>
      <c r="B7" s="4" t="s">
        <v>8</v>
      </c>
      <c r="C7" s="23">
        <v>0</v>
      </c>
      <c r="D7" s="23">
        <v>0</v>
      </c>
      <c r="E7" s="23">
        <v>0</v>
      </c>
      <c r="F7" s="23">
        <v>0</v>
      </c>
      <c r="G7" s="23">
        <v>0</v>
      </c>
      <c r="H7" s="23">
        <v>0</v>
      </c>
      <c r="I7" s="23">
        <v>0</v>
      </c>
      <c r="J7" s="23">
        <v>0</v>
      </c>
      <c r="K7" s="23">
        <v>0</v>
      </c>
    </row>
    <row r="8" spans="1:11" ht="46.15" customHeight="1" thickBot="1">
      <c r="A8" s="4" t="s">
        <v>257</v>
      </c>
      <c r="B8" s="3"/>
      <c r="C8" s="23"/>
      <c r="D8" s="3"/>
      <c r="E8" s="3"/>
      <c r="F8" s="3"/>
      <c r="G8" s="3"/>
      <c r="H8" s="3"/>
      <c r="I8" s="3"/>
      <c r="J8" s="3"/>
      <c r="K8" s="3"/>
    </row>
    <row r="9" spans="1:11" ht="46.15" customHeight="1" thickBot="1">
      <c r="A9" s="4" t="s">
        <v>264</v>
      </c>
      <c r="B9" s="3"/>
      <c r="C9" s="23"/>
      <c r="D9" s="3"/>
      <c r="E9" s="3"/>
      <c r="F9" s="3"/>
      <c r="G9" s="3"/>
      <c r="H9" s="3"/>
      <c r="I9" s="3"/>
      <c r="J9" s="3"/>
      <c r="K9" s="3"/>
    </row>
    <row r="10" spans="1:11" ht="46.15" customHeight="1" thickBot="1">
      <c r="A10" s="4" t="s">
        <v>272</v>
      </c>
      <c r="B10" s="3"/>
      <c r="C10" s="3"/>
      <c r="D10" s="3"/>
      <c r="E10" s="3"/>
      <c r="F10" s="3"/>
      <c r="G10" s="3"/>
      <c r="H10" s="3"/>
      <c r="I10" s="3"/>
      <c r="J10" s="3"/>
      <c r="K10" s="3"/>
    </row>
    <row r="11" spans="1:11" ht="46.15" customHeight="1" thickBot="1">
      <c r="A11" s="4" t="s">
        <v>223</v>
      </c>
      <c r="B11" s="4" t="s">
        <v>10</v>
      </c>
      <c r="C11" s="27">
        <v>4481.9889999999996</v>
      </c>
      <c r="D11" s="27">
        <v>251649.155</v>
      </c>
      <c r="E11" s="27">
        <v>61814.2</v>
      </c>
      <c r="F11" s="27">
        <v>2182985.8309999998</v>
      </c>
      <c r="G11" s="27">
        <v>886308.72600000002</v>
      </c>
      <c r="H11" s="27">
        <v>46052.353999999999</v>
      </c>
      <c r="I11" s="27">
        <v>1122170.4990000001</v>
      </c>
      <c r="J11" s="27">
        <v>210201.33900000001</v>
      </c>
      <c r="K11" s="27">
        <v>3261.8879999999999</v>
      </c>
    </row>
    <row r="12" spans="1:11" ht="46.15" customHeight="1" thickBot="1">
      <c r="A12" s="4" t="s">
        <v>273</v>
      </c>
      <c r="B12" s="4" t="s">
        <v>26</v>
      </c>
      <c r="C12" s="27">
        <v>0</v>
      </c>
      <c r="D12" s="27">
        <v>0</v>
      </c>
      <c r="E12" s="27">
        <v>0</v>
      </c>
      <c r="F12" s="27">
        <v>0</v>
      </c>
      <c r="G12" s="27">
        <v>0</v>
      </c>
      <c r="H12" s="27">
        <v>15529.898999999999</v>
      </c>
      <c r="I12" s="27">
        <v>14115.856</v>
      </c>
      <c r="J12" s="27">
        <v>-6826.5020000000004</v>
      </c>
      <c r="K12" s="27">
        <v>0</v>
      </c>
    </row>
    <row r="13" spans="1:11" ht="46.15" customHeight="1" thickBot="1">
      <c r="A13" s="4" t="s">
        <v>274</v>
      </c>
      <c r="B13" s="4" t="s">
        <v>28</v>
      </c>
      <c r="C13" s="27">
        <v>4481.9889999999996</v>
      </c>
      <c r="D13" s="27">
        <v>251649.155</v>
      </c>
      <c r="E13" s="27">
        <v>61814.2</v>
      </c>
      <c r="F13" s="27">
        <v>2182985.8309999998</v>
      </c>
      <c r="G13" s="27">
        <v>886308.72600000002</v>
      </c>
      <c r="H13" s="27">
        <v>30522.455000000002</v>
      </c>
      <c r="I13" s="27">
        <v>1108054.6429999999</v>
      </c>
      <c r="J13" s="27">
        <v>217027.84099999999</v>
      </c>
      <c r="K13" s="27">
        <v>3261.8879999999999</v>
      </c>
    </row>
    <row r="14" spans="1:11" ht="46.15" customHeight="1" thickBot="1">
      <c r="A14" s="4" t="s">
        <v>275</v>
      </c>
      <c r="B14" s="3"/>
      <c r="C14" s="28"/>
      <c r="D14" s="28"/>
      <c r="E14" s="28"/>
      <c r="F14" s="28"/>
      <c r="G14" s="28"/>
      <c r="H14" s="28"/>
      <c r="I14" s="28"/>
      <c r="J14" s="28"/>
      <c r="K14" s="28"/>
    </row>
    <row r="15" spans="1:11" ht="46.15" customHeight="1" thickBot="1">
      <c r="A15" s="4" t="s">
        <v>223</v>
      </c>
      <c r="B15" s="4" t="s">
        <v>30</v>
      </c>
      <c r="C15" s="27">
        <v>10218.509</v>
      </c>
      <c r="D15" s="27">
        <v>813064.19300000009</v>
      </c>
      <c r="E15" s="27">
        <v>1948971.6240000001</v>
      </c>
      <c r="F15" s="27">
        <v>7048421.9649999999</v>
      </c>
      <c r="G15" s="27">
        <v>321407.55900000001</v>
      </c>
      <c r="H15" s="27">
        <v>168499.93700000001</v>
      </c>
      <c r="I15" s="27">
        <v>1329810.372</v>
      </c>
      <c r="J15" s="27">
        <v>1892088.4990000001</v>
      </c>
      <c r="K15" s="27">
        <v>0</v>
      </c>
    </row>
    <row r="16" spans="1:11" ht="46.15" customHeight="1" thickBot="1">
      <c r="A16" s="4" t="s">
        <v>273</v>
      </c>
      <c r="B16" s="4" t="s">
        <v>46</v>
      </c>
      <c r="C16" s="27">
        <v>0</v>
      </c>
      <c r="D16" s="27">
        <v>0</v>
      </c>
      <c r="E16" s="27">
        <v>0</v>
      </c>
      <c r="F16" s="27">
        <v>0</v>
      </c>
      <c r="G16" s="27">
        <v>0</v>
      </c>
      <c r="H16" s="27">
        <v>32718.559000000001</v>
      </c>
      <c r="I16" s="27">
        <v>367153.05200000003</v>
      </c>
      <c r="J16" s="27">
        <v>52000.016999999993</v>
      </c>
      <c r="K16" s="27">
        <v>0</v>
      </c>
    </row>
    <row r="17" spans="1:11" ht="46.15" customHeight="1" thickBot="1">
      <c r="A17" s="4" t="s">
        <v>276</v>
      </c>
      <c r="B17" s="4" t="s">
        <v>48</v>
      </c>
      <c r="C17" s="27">
        <v>10218.509</v>
      </c>
      <c r="D17" s="27">
        <v>813064.19300000009</v>
      </c>
      <c r="E17" s="27">
        <v>1948971.6240000001</v>
      </c>
      <c r="F17" s="27">
        <v>7048421.9649999999</v>
      </c>
      <c r="G17" s="27">
        <v>321407.55900000001</v>
      </c>
      <c r="H17" s="27">
        <v>135781.378</v>
      </c>
      <c r="I17" s="27">
        <v>962657.32</v>
      </c>
      <c r="J17" s="27">
        <v>1840088.4820000001</v>
      </c>
      <c r="K17" s="27">
        <v>0</v>
      </c>
    </row>
    <row r="18" spans="1:11" ht="46.15" customHeight="1" thickBot="1">
      <c r="A18" s="4" t="s">
        <v>277</v>
      </c>
      <c r="B18" s="4" t="s">
        <v>50</v>
      </c>
      <c r="C18" s="27">
        <v>14700.498</v>
      </c>
      <c r="D18" s="27">
        <v>1064713.3480000002</v>
      </c>
      <c r="E18" s="27">
        <v>2010785.824</v>
      </c>
      <c r="F18" s="27">
        <v>9231407.7960000001</v>
      </c>
      <c r="G18" s="27">
        <v>1207716.2849999999</v>
      </c>
      <c r="H18" s="27">
        <v>214552.291</v>
      </c>
      <c r="I18" s="27">
        <v>2451980.8709999998</v>
      </c>
      <c r="J18" s="27">
        <v>2102289.838</v>
      </c>
      <c r="K18" s="27">
        <v>3261.8879999999999</v>
      </c>
    </row>
    <row r="19" spans="1:11" ht="46.15" customHeight="1" thickBot="1">
      <c r="A19" s="4" t="s">
        <v>278</v>
      </c>
      <c r="B19" s="4" t="s">
        <v>52</v>
      </c>
      <c r="C19" s="27">
        <v>14700.498</v>
      </c>
      <c r="D19" s="27">
        <v>1064713.3480000002</v>
      </c>
      <c r="E19" s="27">
        <v>2010785.824</v>
      </c>
      <c r="F19" s="27">
        <v>9231407.7960000001</v>
      </c>
      <c r="G19" s="27">
        <v>1207716.2849999999</v>
      </c>
      <c r="H19" s="27">
        <v>166303.83300000001</v>
      </c>
      <c r="I19" s="27">
        <v>2070711.963</v>
      </c>
      <c r="J19" s="27">
        <v>2057116.3230000001</v>
      </c>
      <c r="K19" s="27">
        <v>3261.8879999999999</v>
      </c>
    </row>
    <row r="20" spans="1:11" ht="46.15" customHeight="1" thickBot="1">
      <c r="A20" s="4" t="s">
        <v>94</v>
      </c>
      <c r="B20" s="4" t="s">
        <v>54</v>
      </c>
      <c r="C20" s="27">
        <v>599.46500000000003</v>
      </c>
      <c r="D20" s="27">
        <v>45891.627000000008</v>
      </c>
      <c r="E20" s="27">
        <v>108847.64199999998</v>
      </c>
      <c r="F20" s="27">
        <v>399518.20899999997</v>
      </c>
      <c r="G20" s="27">
        <v>18226.705999999998</v>
      </c>
      <c r="H20" s="27">
        <v>9557.598</v>
      </c>
      <c r="I20" s="27">
        <v>75429.319000000003</v>
      </c>
      <c r="J20" s="27">
        <v>107392.549</v>
      </c>
      <c r="K20" s="27">
        <v>0</v>
      </c>
    </row>
    <row r="21" spans="1:11" ht="46.15" customHeight="1" thickBot="1">
      <c r="A21" s="4" t="s">
        <v>262</v>
      </c>
      <c r="B21" s="3"/>
      <c r="C21" s="28"/>
      <c r="D21" s="28"/>
      <c r="E21" s="28"/>
      <c r="F21" s="28"/>
      <c r="G21" s="28"/>
      <c r="H21" s="28"/>
      <c r="I21" s="28"/>
      <c r="J21" s="28"/>
      <c r="K21" s="28"/>
    </row>
    <row r="22" spans="1:11" ht="46.15" customHeight="1" thickBot="1">
      <c r="A22" s="4" t="s">
        <v>263</v>
      </c>
      <c r="B22" s="4" t="s">
        <v>56</v>
      </c>
      <c r="C22" s="27">
        <v>0</v>
      </c>
      <c r="D22" s="27">
        <v>0</v>
      </c>
      <c r="E22" s="27">
        <v>0</v>
      </c>
      <c r="F22" s="27">
        <v>0</v>
      </c>
      <c r="G22" s="27">
        <v>0</v>
      </c>
      <c r="H22" s="27">
        <v>0</v>
      </c>
      <c r="I22" s="27">
        <v>0</v>
      </c>
      <c r="J22" s="27">
        <v>0</v>
      </c>
      <c r="K22" s="27">
        <v>0</v>
      </c>
    </row>
    <row r="23" spans="1:11" ht="46.15" customHeight="1" thickBot="1">
      <c r="A23" s="4" t="s">
        <v>264</v>
      </c>
      <c r="B23" s="4" t="s">
        <v>58</v>
      </c>
      <c r="C23" s="27">
        <v>0</v>
      </c>
      <c r="D23" s="27">
        <v>0</v>
      </c>
      <c r="E23" s="27">
        <v>0</v>
      </c>
      <c r="F23" s="27">
        <v>0</v>
      </c>
      <c r="G23" s="27">
        <v>0</v>
      </c>
      <c r="H23" s="27">
        <v>0</v>
      </c>
      <c r="I23" s="27">
        <v>0</v>
      </c>
      <c r="J23" s="27">
        <v>0</v>
      </c>
      <c r="K23" s="27">
        <v>0</v>
      </c>
    </row>
    <row r="24" spans="1:11" ht="46.15" customHeight="1" thickBot="1">
      <c r="A24" s="4" t="s">
        <v>94</v>
      </c>
      <c r="B24" s="4" t="s">
        <v>60</v>
      </c>
      <c r="C24" s="27">
        <v>0</v>
      </c>
      <c r="D24" s="27">
        <v>0</v>
      </c>
      <c r="E24" s="27">
        <v>0</v>
      </c>
      <c r="F24" s="27">
        <v>0</v>
      </c>
      <c r="G24" s="27">
        <v>0</v>
      </c>
      <c r="H24" s="27">
        <v>0</v>
      </c>
      <c r="I24" s="27">
        <v>0</v>
      </c>
      <c r="J24" s="27">
        <v>0</v>
      </c>
      <c r="K24" s="27">
        <v>0</v>
      </c>
    </row>
    <row r="25" spans="1:11" ht="46.15" customHeight="1" thickBot="1">
      <c r="A25" s="4" t="s">
        <v>265</v>
      </c>
      <c r="B25" s="3"/>
      <c r="C25" s="28"/>
      <c r="D25" s="28"/>
      <c r="E25" s="28"/>
      <c r="F25" s="28"/>
      <c r="G25" s="28"/>
      <c r="H25" s="28"/>
      <c r="I25" s="28"/>
      <c r="J25" s="28"/>
      <c r="K25" s="28"/>
    </row>
    <row r="26" spans="1:11" ht="46.15" customHeight="1" thickBot="1">
      <c r="A26" s="4" t="s">
        <v>265</v>
      </c>
      <c r="B26" s="4" t="s">
        <v>62</v>
      </c>
      <c r="C26" s="27">
        <v>15299.963</v>
      </c>
      <c r="D26" s="27">
        <v>1110604.9750000003</v>
      </c>
      <c r="E26" s="27">
        <v>2119633.466</v>
      </c>
      <c r="F26" s="27">
        <v>9630926.0050000008</v>
      </c>
      <c r="G26" s="27">
        <v>1225942.9909999999</v>
      </c>
      <c r="H26" s="27">
        <v>224109.889</v>
      </c>
      <c r="I26" s="27">
        <v>2527410.19</v>
      </c>
      <c r="J26" s="27">
        <v>2209682.3870000001</v>
      </c>
      <c r="K26" s="27">
        <v>3261.8879999999999</v>
      </c>
    </row>
    <row r="27" spans="1:11" ht="46.15" customHeight="1" thickBot="1">
      <c r="A27" s="4" t="s">
        <v>279</v>
      </c>
      <c r="B27" s="4" t="s">
        <v>64</v>
      </c>
      <c r="C27" s="27">
        <v>0</v>
      </c>
      <c r="D27" s="27">
        <v>0</v>
      </c>
      <c r="E27" s="27">
        <v>0</v>
      </c>
      <c r="F27" s="27">
        <v>0</v>
      </c>
      <c r="G27" s="27">
        <v>0</v>
      </c>
      <c r="H27" s="27">
        <v>48248.457999999999</v>
      </c>
      <c r="I27" s="27">
        <v>381268.908</v>
      </c>
      <c r="J27" s="27">
        <v>45173.514999999992</v>
      </c>
      <c r="K27" s="27">
        <v>0</v>
      </c>
    </row>
    <row r="28" spans="1:11" ht="46.15" customHeight="1" thickBot="1">
      <c r="A28" s="4" t="s">
        <v>280</v>
      </c>
      <c r="B28" s="4" t="s">
        <v>66</v>
      </c>
      <c r="C28" s="27">
        <v>15299.963</v>
      </c>
      <c r="D28" s="27">
        <v>1110604.9750000003</v>
      </c>
      <c r="E28" s="27">
        <v>2119633.466</v>
      </c>
      <c r="F28" s="27">
        <v>9630926.0050000008</v>
      </c>
      <c r="G28" s="27">
        <v>1225942.9909999999</v>
      </c>
      <c r="H28" s="27">
        <v>175861.43100000001</v>
      </c>
      <c r="I28" s="27">
        <v>2146141.2820000001</v>
      </c>
      <c r="J28" s="27">
        <v>2164508.872</v>
      </c>
      <c r="K28" s="27">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35" t="s">
        <v>271</v>
      </c>
      <c r="D31" s="236"/>
      <c r="E31" s="224"/>
      <c r="F31" s="235" t="s">
        <v>281</v>
      </c>
      <c r="G31" s="236"/>
      <c r="H31" s="236"/>
      <c r="I31" s="224"/>
      <c r="J31" s="225" t="s">
        <v>282</v>
      </c>
    </row>
    <row r="32" spans="1:11" ht="46.15" customHeight="1" thickBot="1">
      <c r="A32" s="3"/>
      <c r="B32" s="3"/>
      <c r="C32" s="4" t="s">
        <v>189</v>
      </c>
      <c r="D32" s="4" t="s">
        <v>190</v>
      </c>
      <c r="E32" s="4" t="s">
        <v>191</v>
      </c>
      <c r="F32" s="4" t="s">
        <v>283</v>
      </c>
      <c r="G32" s="4" t="s">
        <v>284</v>
      </c>
      <c r="H32" s="4" t="s">
        <v>285</v>
      </c>
      <c r="I32" s="4" t="s">
        <v>286</v>
      </c>
      <c r="J32" s="226"/>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254</v>
      </c>
      <c r="B34" s="4" t="s">
        <v>242</v>
      </c>
      <c r="C34" s="27">
        <v>0</v>
      </c>
      <c r="D34" s="27">
        <v>0</v>
      </c>
      <c r="E34" s="27">
        <v>0</v>
      </c>
      <c r="F34" s="27">
        <v>0</v>
      </c>
      <c r="G34" s="27">
        <v>0</v>
      </c>
      <c r="H34" s="27">
        <v>0</v>
      </c>
      <c r="I34" s="27">
        <v>0</v>
      </c>
      <c r="J34" s="27">
        <v>0</v>
      </c>
    </row>
    <row r="35" spans="1:10" ht="46.15" customHeight="1" thickBot="1">
      <c r="A35" s="4" t="s">
        <v>255</v>
      </c>
      <c r="B35" s="4" t="s">
        <v>8</v>
      </c>
      <c r="C35" s="27">
        <v>0</v>
      </c>
      <c r="D35" s="27">
        <v>0</v>
      </c>
      <c r="E35" s="27">
        <v>0</v>
      </c>
      <c r="F35" s="27">
        <v>0</v>
      </c>
      <c r="G35" s="27">
        <v>0</v>
      </c>
      <c r="H35" s="27">
        <v>0</v>
      </c>
      <c r="I35" s="27">
        <v>0</v>
      </c>
      <c r="J35" s="27">
        <v>0</v>
      </c>
    </row>
    <row r="36" spans="1:10" ht="46.15" customHeight="1" thickBot="1">
      <c r="A36" s="4" t="s">
        <v>257</v>
      </c>
      <c r="B36" s="3"/>
      <c r="C36" s="3"/>
      <c r="D36" s="3"/>
      <c r="E36" s="3"/>
      <c r="F36" s="3"/>
      <c r="G36" s="3"/>
      <c r="H36" s="3"/>
      <c r="I36" s="3"/>
      <c r="J36" s="3"/>
    </row>
    <row r="37" spans="1:10" ht="46.15" customHeight="1" thickBot="1">
      <c r="A37" s="4" t="s">
        <v>264</v>
      </c>
      <c r="B37" s="3"/>
      <c r="C37" s="3"/>
      <c r="D37" s="3"/>
      <c r="E37" s="3"/>
      <c r="F37" s="3"/>
      <c r="G37" s="3"/>
      <c r="H37" s="3"/>
      <c r="I37" s="3"/>
      <c r="J37" s="3"/>
    </row>
    <row r="38" spans="1:10" ht="46.15" customHeight="1" thickBot="1">
      <c r="A38" s="4" t="s">
        <v>272</v>
      </c>
      <c r="B38" s="3"/>
      <c r="C38" s="3"/>
      <c r="D38" s="3"/>
      <c r="E38" s="3"/>
      <c r="F38" s="3"/>
      <c r="G38" s="3"/>
      <c r="H38" s="3"/>
      <c r="I38" s="3"/>
      <c r="J38" s="3"/>
    </row>
    <row r="39" spans="1:10" ht="46.15" customHeight="1" thickBot="1">
      <c r="A39" s="4" t="s">
        <v>223</v>
      </c>
      <c r="B39" s="4" t="s">
        <v>10</v>
      </c>
      <c r="C39" s="27">
        <v>0</v>
      </c>
      <c r="D39" s="27">
        <v>0</v>
      </c>
      <c r="E39" s="27">
        <v>0</v>
      </c>
      <c r="F39" s="27">
        <v>0</v>
      </c>
      <c r="G39" s="27">
        <v>0</v>
      </c>
      <c r="H39" s="27">
        <v>0</v>
      </c>
      <c r="I39" s="27">
        <v>0</v>
      </c>
      <c r="J39" s="27">
        <v>4768925.9809999997</v>
      </c>
    </row>
    <row r="40" spans="1:10" ht="46.15" customHeight="1" thickBot="1">
      <c r="A40" s="4" t="s">
        <v>273</v>
      </c>
      <c r="B40" s="4" t="s">
        <v>26</v>
      </c>
      <c r="C40" s="27">
        <v>0</v>
      </c>
      <c r="D40" s="27">
        <v>0</v>
      </c>
      <c r="E40" s="27">
        <v>0</v>
      </c>
      <c r="F40" s="27">
        <v>0</v>
      </c>
      <c r="G40" s="27">
        <v>0</v>
      </c>
      <c r="H40" s="27">
        <v>0</v>
      </c>
      <c r="I40" s="27">
        <v>0</v>
      </c>
      <c r="J40" s="27">
        <v>22819.253000000001</v>
      </c>
    </row>
    <row r="41" spans="1:10" ht="46.15" customHeight="1" thickBot="1">
      <c r="A41" s="4" t="s">
        <v>274</v>
      </c>
      <c r="B41" s="4" t="s">
        <v>28</v>
      </c>
      <c r="C41" s="27">
        <v>0</v>
      </c>
      <c r="D41" s="27">
        <v>0</v>
      </c>
      <c r="E41" s="27">
        <v>0</v>
      </c>
      <c r="F41" s="27">
        <v>0</v>
      </c>
      <c r="G41" s="27">
        <v>0</v>
      </c>
      <c r="H41" s="27">
        <v>0</v>
      </c>
      <c r="I41" s="27">
        <v>0</v>
      </c>
      <c r="J41" s="27">
        <v>4746106.7280000001</v>
      </c>
    </row>
    <row r="42" spans="1:10" ht="46.15" customHeight="1" thickBot="1">
      <c r="A42" s="4" t="s">
        <v>275</v>
      </c>
      <c r="B42" s="3"/>
      <c r="C42" s="3"/>
      <c r="D42" s="3"/>
      <c r="E42" s="3"/>
      <c r="F42" s="3"/>
      <c r="G42" s="3"/>
      <c r="H42" s="3"/>
      <c r="I42" s="3"/>
      <c r="J42" s="3"/>
    </row>
    <row r="43" spans="1:10" ht="46.15" customHeight="1" thickBot="1">
      <c r="A43" s="4" t="s">
        <v>223</v>
      </c>
      <c r="B43" s="4" t="s">
        <v>30</v>
      </c>
      <c r="C43" s="27">
        <v>0</v>
      </c>
      <c r="D43" s="27">
        <v>0</v>
      </c>
      <c r="E43" s="27">
        <v>0</v>
      </c>
      <c r="F43" s="27">
        <v>0</v>
      </c>
      <c r="G43" s="27">
        <v>0</v>
      </c>
      <c r="H43" s="27">
        <v>0</v>
      </c>
      <c r="I43" s="27">
        <v>71379.376999999993</v>
      </c>
      <c r="J43" s="27">
        <v>13603862.035</v>
      </c>
    </row>
    <row r="44" spans="1:10" ht="46.15" customHeight="1" thickBot="1">
      <c r="A44" s="4" t="s">
        <v>273</v>
      </c>
      <c r="B44" s="4" t="s">
        <v>46</v>
      </c>
      <c r="C44" s="27">
        <v>0</v>
      </c>
      <c r="D44" s="27">
        <v>0</v>
      </c>
      <c r="E44" s="27">
        <v>0</v>
      </c>
      <c r="F44" s="27">
        <v>0</v>
      </c>
      <c r="G44" s="27">
        <v>0</v>
      </c>
      <c r="H44" s="27">
        <v>0</v>
      </c>
      <c r="I44" s="27">
        <v>0</v>
      </c>
      <c r="J44" s="27">
        <v>451871.62800000003</v>
      </c>
    </row>
    <row r="45" spans="1:10" ht="46.15" customHeight="1" thickBot="1">
      <c r="A45" s="4" t="s">
        <v>276</v>
      </c>
      <c r="B45" s="4" t="s">
        <v>48</v>
      </c>
      <c r="C45" s="27">
        <v>0</v>
      </c>
      <c r="D45" s="27">
        <v>0</v>
      </c>
      <c r="E45" s="27">
        <v>0</v>
      </c>
      <c r="F45" s="27">
        <v>0</v>
      </c>
      <c r="G45" s="27">
        <v>0</v>
      </c>
      <c r="H45" s="27">
        <v>0</v>
      </c>
      <c r="I45" s="27">
        <v>71379.376999999993</v>
      </c>
      <c r="J45" s="27">
        <v>13151990.407</v>
      </c>
    </row>
    <row r="46" spans="1:10" ht="46.15" customHeight="1" thickBot="1">
      <c r="A46" s="4" t="s">
        <v>277</v>
      </c>
      <c r="B46" s="4" t="s">
        <v>50</v>
      </c>
      <c r="C46" s="27">
        <v>0</v>
      </c>
      <c r="D46" s="27">
        <v>0</v>
      </c>
      <c r="E46" s="27">
        <v>0</v>
      </c>
      <c r="F46" s="27">
        <v>0</v>
      </c>
      <c r="G46" s="27">
        <v>0</v>
      </c>
      <c r="H46" s="27">
        <v>0</v>
      </c>
      <c r="I46" s="27">
        <v>71379.376999999993</v>
      </c>
      <c r="J46" s="27">
        <v>18372788.015999999</v>
      </c>
    </row>
    <row r="47" spans="1:10" ht="46.15" customHeight="1" thickBot="1">
      <c r="A47" s="4" t="s">
        <v>278</v>
      </c>
      <c r="B47" s="4" t="s">
        <v>52</v>
      </c>
      <c r="C47" s="27">
        <v>0</v>
      </c>
      <c r="D47" s="27">
        <v>0</v>
      </c>
      <c r="E47" s="27">
        <v>0</v>
      </c>
      <c r="F47" s="27">
        <v>0</v>
      </c>
      <c r="G47" s="27">
        <v>0</v>
      </c>
      <c r="H47" s="27">
        <v>0</v>
      </c>
      <c r="I47" s="27">
        <v>71379.376999999993</v>
      </c>
      <c r="J47" s="27">
        <v>17898097.135000002</v>
      </c>
    </row>
    <row r="48" spans="1:10" ht="46.15" customHeight="1" thickBot="1">
      <c r="A48" s="4" t="s">
        <v>94</v>
      </c>
      <c r="B48" s="4" t="s">
        <v>54</v>
      </c>
      <c r="C48" s="27">
        <v>0</v>
      </c>
      <c r="D48" s="27">
        <v>0</v>
      </c>
      <c r="E48" s="27">
        <v>0</v>
      </c>
      <c r="F48" s="27">
        <v>0</v>
      </c>
      <c r="G48" s="27">
        <v>0</v>
      </c>
      <c r="H48" s="27">
        <v>0</v>
      </c>
      <c r="I48" s="27">
        <v>4048.7710000000002</v>
      </c>
      <c r="J48" s="27">
        <v>769511.88600000006</v>
      </c>
    </row>
    <row r="49" spans="1:10" ht="46.15" customHeight="1" thickBot="1">
      <c r="A49" s="4" t="s">
        <v>262</v>
      </c>
      <c r="B49" s="3"/>
      <c r="C49" s="3"/>
      <c r="D49" s="3"/>
      <c r="E49" s="3"/>
      <c r="F49" s="3"/>
      <c r="G49" s="3"/>
      <c r="H49" s="3"/>
      <c r="I49" s="3"/>
      <c r="J49" s="3"/>
    </row>
    <row r="50" spans="1:10" ht="46.15" customHeight="1" thickBot="1">
      <c r="A50" s="4" t="s">
        <v>263</v>
      </c>
      <c r="B50" s="4" t="s">
        <v>56</v>
      </c>
      <c r="C50" s="27">
        <v>0</v>
      </c>
      <c r="D50" s="27">
        <v>0</v>
      </c>
      <c r="E50" s="27">
        <v>0</v>
      </c>
      <c r="F50" s="27">
        <v>0</v>
      </c>
      <c r="G50" s="27">
        <v>0</v>
      </c>
      <c r="H50" s="27">
        <v>0</v>
      </c>
      <c r="I50" s="27">
        <v>0</v>
      </c>
      <c r="J50" s="27">
        <v>0</v>
      </c>
    </row>
    <row r="51" spans="1:10" ht="46.15" customHeight="1" thickBot="1">
      <c r="A51" s="4" t="s">
        <v>264</v>
      </c>
      <c r="B51" s="4" t="s">
        <v>58</v>
      </c>
      <c r="C51" s="27">
        <v>0</v>
      </c>
      <c r="D51" s="27">
        <v>0</v>
      </c>
      <c r="E51" s="27">
        <v>0</v>
      </c>
      <c r="F51" s="27">
        <v>0</v>
      </c>
      <c r="G51" s="27">
        <v>0</v>
      </c>
      <c r="H51" s="27">
        <v>0</v>
      </c>
      <c r="I51" s="27">
        <v>0</v>
      </c>
      <c r="J51" s="27">
        <v>0</v>
      </c>
    </row>
    <row r="52" spans="1:10" ht="46.15" customHeight="1" thickBot="1">
      <c r="A52" s="4" t="s">
        <v>94</v>
      </c>
      <c r="B52" s="4" t="s">
        <v>60</v>
      </c>
      <c r="C52" s="27">
        <v>0</v>
      </c>
      <c r="D52" s="27">
        <v>0</v>
      </c>
      <c r="E52" s="27">
        <v>0</v>
      </c>
      <c r="F52" s="27">
        <v>0</v>
      </c>
      <c r="G52" s="27">
        <v>0</v>
      </c>
      <c r="H52" s="27">
        <v>0</v>
      </c>
      <c r="I52" s="27">
        <v>0</v>
      </c>
      <c r="J52" s="27">
        <v>0</v>
      </c>
    </row>
    <row r="53" spans="1:10" ht="46.15" customHeight="1" thickBot="1">
      <c r="A53" s="4" t="s">
        <v>265</v>
      </c>
      <c r="B53" s="3"/>
      <c r="C53" s="3"/>
      <c r="D53" s="3"/>
      <c r="E53" s="3"/>
      <c r="F53" s="3"/>
      <c r="G53" s="3"/>
      <c r="H53" s="3"/>
      <c r="I53" s="3"/>
      <c r="J53" s="3"/>
    </row>
    <row r="54" spans="1:10" ht="46.15" customHeight="1" thickBot="1">
      <c r="A54" s="4" t="s">
        <v>265</v>
      </c>
      <c r="B54" s="4" t="s">
        <v>62</v>
      </c>
      <c r="C54" s="27">
        <v>0</v>
      </c>
      <c r="D54" s="27">
        <v>0</v>
      </c>
      <c r="E54" s="27">
        <v>0</v>
      </c>
      <c r="F54" s="27">
        <v>0</v>
      </c>
      <c r="G54" s="27">
        <v>0</v>
      </c>
      <c r="H54" s="27">
        <v>0</v>
      </c>
      <c r="I54" s="27">
        <v>75428.148000000001</v>
      </c>
      <c r="J54" s="27">
        <v>19142299.901999999</v>
      </c>
    </row>
    <row r="55" spans="1:10" ht="46.15" customHeight="1" thickBot="1">
      <c r="A55" s="4" t="s">
        <v>279</v>
      </c>
      <c r="B55" s="4" t="s">
        <v>64</v>
      </c>
      <c r="C55" s="27">
        <v>0</v>
      </c>
      <c r="D55" s="27">
        <v>0</v>
      </c>
      <c r="E55" s="27">
        <v>0</v>
      </c>
      <c r="F55" s="27">
        <v>0</v>
      </c>
      <c r="G55" s="27">
        <v>0</v>
      </c>
      <c r="H55" s="27">
        <v>0</v>
      </c>
      <c r="I55" s="27">
        <v>0</v>
      </c>
      <c r="J55" s="27">
        <v>474690.88099999999</v>
      </c>
    </row>
    <row r="56" spans="1:10" ht="46.15" customHeight="1" thickBot="1">
      <c r="A56" s="4" t="s">
        <v>280</v>
      </c>
      <c r="B56" s="4" t="s">
        <v>66</v>
      </c>
      <c r="C56" s="27">
        <v>0</v>
      </c>
      <c r="D56" s="27">
        <v>0</v>
      </c>
      <c r="E56" s="27">
        <v>0</v>
      </c>
      <c r="F56" s="27">
        <v>0</v>
      </c>
      <c r="G56" s="27">
        <v>0</v>
      </c>
      <c r="H56" s="27">
        <v>0</v>
      </c>
      <c r="I56" s="27">
        <v>75428.148000000001</v>
      </c>
      <c r="J56" s="27">
        <v>18667609.021000002</v>
      </c>
    </row>
  </sheetData>
  <mergeCells count="4">
    <mergeCell ref="C3:K3"/>
    <mergeCell ref="C31:E31"/>
    <mergeCell ref="F31:I31"/>
    <mergeCell ref="J31:J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2"/>
  <sheetViews>
    <sheetView showGridLines="0" workbookViewId="0">
      <selection activeCell="I30" sqref="I30"/>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ht="21">
      <c r="A1" s="12" t="s">
        <v>287</v>
      </c>
      <c r="B1" s="101" t="s">
        <v>599</v>
      </c>
    </row>
    <row r="2" spans="1:18">
      <c r="A2" s="12" t="s">
        <v>288</v>
      </c>
    </row>
    <row r="3" spans="1:18" ht="12.75" thickBot="1">
      <c r="A3" s="12" t="s">
        <v>289</v>
      </c>
    </row>
    <row r="4" spans="1:18" ht="12.75" thickBot="1">
      <c r="A4" s="29" t="s">
        <v>290</v>
      </c>
      <c r="B4" s="30" t="s">
        <v>291</v>
      </c>
      <c r="C4" s="31"/>
    </row>
    <row r="5" spans="1:18">
      <c r="A5" s="32"/>
    </row>
    <row r="6" spans="1:18">
      <c r="A6" s="32"/>
    </row>
    <row r="7" spans="1:18">
      <c r="A7" s="12" t="s">
        <v>292</v>
      </c>
    </row>
    <row r="8" spans="1:18" ht="12.75" thickBot="1">
      <c r="A8" s="33" t="s">
        <v>293</v>
      </c>
    </row>
    <row r="9" spans="1:18" ht="37.9" customHeight="1" thickBot="1">
      <c r="A9" s="31"/>
      <c r="B9" s="31"/>
      <c r="C9" s="239" t="s">
        <v>294</v>
      </c>
      <c r="D9" s="240"/>
      <c r="E9" s="240"/>
      <c r="F9" s="240"/>
      <c r="G9" s="240"/>
      <c r="H9" s="240"/>
      <c r="I9" s="240"/>
      <c r="J9" s="240"/>
      <c r="K9" s="240"/>
      <c r="L9" s="240"/>
      <c r="M9" s="241"/>
      <c r="N9" s="31"/>
      <c r="O9" s="31"/>
      <c r="P9" s="237" t="s">
        <v>295</v>
      </c>
      <c r="Q9" s="31"/>
      <c r="R9" s="237" t="s">
        <v>296</v>
      </c>
    </row>
    <row r="10" spans="1:18" ht="12.75" thickBot="1">
      <c r="A10" s="31"/>
      <c r="B10" s="34" t="s">
        <v>297</v>
      </c>
      <c r="C10" s="34">
        <v>0</v>
      </c>
      <c r="D10" s="34">
        <v>1</v>
      </c>
      <c r="E10" s="34">
        <v>2</v>
      </c>
      <c r="F10" s="34">
        <v>3</v>
      </c>
      <c r="G10" s="34">
        <v>4</v>
      </c>
      <c r="H10" s="34">
        <v>5</v>
      </c>
      <c r="I10" s="34">
        <v>6</v>
      </c>
      <c r="J10" s="34">
        <v>7</v>
      </c>
      <c r="K10" s="34">
        <v>8</v>
      </c>
      <c r="L10" s="34">
        <v>9</v>
      </c>
      <c r="M10" s="34" t="s">
        <v>298</v>
      </c>
      <c r="N10" s="31"/>
      <c r="O10" s="31"/>
      <c r="P10" s="238"/>
      <c r="Q10" s="31"/>
      <c r="R10" s="238"/>
    </row>
    <row r="11" spans="1:18" ht="12.75" thickBot="1">
      <c r="A11" s="31"/>
      <c r="B11" s="31"/>
      <c r="C11" s="34" t="s">
        <v>2</v>
      </c>
      <c r="D11" s="34" t="s">
        <v>161</v>
      </c>
      <c r="E11" s="34" t="s">
        <v>162</v>
      </c>
      <c r="F11" s="34" t="s">
        <v>163</v>
      </c>
      <c r="G11" s="34" t="s">
        <v>164</v>
      </c>
      <c r="H11" s="34" t="s">
        <v>165</v>
      </c>
      <c r="I11" s="34" t="s">
        <v>166</v>
      </c>
      <c r="J11" s="34" t="s">
        <v>167</v>
      </c>
      <c r="K11" s="34" t="s">
        <v>168</v>
      </c>
      <c r="L11" s="34" t="s">
        <v>196</v>
      </c>
      <c r="M11" s="34" t="s">
        <v>197</v>
      </c>
      <c r="N11" s="31"/>
      <c r="O11" s="31"/>
      <c r="P11" s="34" t="s">
        <v>243</v>
      </c>
      <c r="Q11" s="31"/>
      <c r="R11" s="34" t="s">
        <v>244</v>
      </c>
    </row>
    <row r="12" spans="1:18" ht="12.75" thickBot="1">
      <c r="A12" s="34" t="s">
        <v>299</v>
      </c>
      <c r="B12" s="30" t="s">
        <v>18</v>
      </c>
      <c r="C12" s="43">
        <v>5866533.38552</v>
      </c>
      <c r="D12" s="43">
        <v>3462904.13417</v>
      </c>
      <c r="E12" s="43">
        <v>2219829.36</v>
      </c>
      <c r="F12" s="43">
        <v>1221184.402</v>
      </c>
      <c r="G12" s="43">
        <v>669031.40500000003</v>
      </c>
      <c r="H12" s="43">
        <v>416690.73200000002</v>
      </c>
      <c r="I12" s="43">
        <v>224708.65700000001</v>
      </c>
      <c r="J12" s="43">
        <v>230519.163</v>
      </c>
      <c r="K12" s="43">
        <v>124589.292</v>
      </c>
      <c r="L12" s="43">
        <v>57003.911999999997</v>
      </c>
      <c r="M12" s="42">
        <v>68766.239000000001</v>
      </c>
      <c r="N12" s="31"/>
      <c r="O12" s="30" t="s">
        <v>18</v>
      </c>
      <c r="P12" s="36">
        <f>M12</f>
        <v>68766.239000000001</v>
      </c>
      <c r="Q12" s="31"/>
      <c r="R12" s="36">
        <f>SUM(C12:M12)</f>
        <v>14561760.68169</v>
      </c>
    </row>
    <row r="13" spans="1:18" ht="12.75" thickBot="1">
      <c r="A13" s="34" t="s">
        <v>300</v>
      </c>
      <c r="B13" s="30" t="s">
        <v>30</v>
      </c>
      <c r="C13" s="35">
        <v>3302799.80688</v>
      </c>
      <c r="D13" s="35">
        <v>1777619.2939300002</v>
      </c>
      <c r="E13" s="35">
        <v>1672220.6730000002</v>
      </c>
      <c r="F13" s="35">
        <v>594667.23699999996</v>
      </c>
      <c r="G13" s="35">
        <v>192491.079</v>
      </c>
      <c r="H13" s="35">
        <v>103961.353</v>
      </c>
      <c r="I13" s="35">
        <v>176373.745</v>
      </c>
      <c r="J13" s="35">
        <v>37628.595999999998</v>
      </c>
      <c r="K13" s="35">
        <v>69802.851999999999</v>
      </c>
      <c r="L13" s="35">
        <v>24794.258000000002</v>
      </c>
      <c r="M13" s="31"/>
      <c r="N13" s="31"/>
      <c r="O13" s="30" t="s">
        <v>30</v>
      </c>
      <c r="P13" s="36">
        <f>L13</f>
        <v>24794.258000000002</v>
      </c>
      <c r="Q13" s="31"/>
      <c r="R13" s="36">
        <f t="shared" ref="R13:R22" si="0">SUM(C13:M13)</f>
        <v>7952358.8938100012</v>
      </c>
    </row>
    <row r="14" spans="1:18" ht="12.75" thickBot="1">
      <c r="A14" s="34" t="s">
        <v>301</v>
      </c>
      <c r="B14" s="30" t="s">
        <v>32</v>
      </c>
      <c r="C14" s="35">
        <v>3753024.2969999998</v>
      </c>
      <c r="D14" s="35">
        <v>1847029.8204999999</v>
      </c>
      <c r="E14" s="35">
        <v>1383533.844</v>
      </c>
      <c r="F14" s="35">
        <v>562795.83900000004</v>
      </c>
      <c r="G14" s="35">
        <v>276248.03499999997</v>
      </c>
      <c r="H14" s="35">
        <v>132211.23699999999</v>
      </c>
      <c r="I14" s="35">
        <v>195796.139</v>
      </c>
      <c r="J14" s="35">
        <v>48205.928999999996</v>
      </c>
      <c r="K14" s="35">
        <v>14710.023999999999</v>
      </c>
      <c r="L14" s="31"/>
      <c r="M14" s="31"/>
      <c r="N14" s="31"/>
      <c r="O14" s="30" t="s">
        <v>32</v>
      </c>
      <c r="P14" s="36">
        <f>K14</f>
        <v>14710.023999999999</v>
      </c>
      <c r="Q14" s="31"/>
      <c r="R14" s="36">
        <f t="shared" si="0"/>
        <v>8213555.1645</v>
      </c>
    </row>
    <row r="15" spans="1:18" ht="12.75" thickBot="1">
      <c r="A15" s="34" t="s">
        <v>302</v>
      </c>
      <c r="B15" s="30" t="s">
        <v>34</v>
      </c>
      <c r="C15" s="35">
        <v>3348161.3050000002</v>
      </c>
      <c r="D15" s="35">
        <v>1587755.189</v>
      </c>
      <c r="E15" s="35">
        <v>1134089.8430000001</v>
      </c>
      <c r="F15" s="35">
        <v>514363.11900000001</v>
      </c>
      <c r="G15" s="35">
        <v>414476.49800000002</v>
      </c>
      <c r="H15" s="35">
        <v>138505.274</v>
      </c>
      <c r="I15" s="35">
        <v>62772.294000000002</v>
      </c>
      <c r="J15" s="35">
        <v>32738.456999999999</v>
      </c>
      <c r="K15" s="31"/>
      <c r="L15" s="31"/>
      <c r="M15" s="31"/>
      <c r="N15" s="31"/>
      <c r="O15" s="30" t="s">
        <v>34</v>
      </c>
      <c r="P15" s="36">
        <f>J15</f>
        <v>32738.456999999999</v>
      </c>
      <c r="Q15" s="31"/>
      <c r="R15" s="36">
        <f t="shared" si="0"/>
        <v>7232861.9790000003</v>
      </c>
    </row>
    <row r="16" spans="1:18" ht="12.75" thickBot="1">
      <c r="A16" s="34" t="s">
        <v>303</v>
      </c>
      <c r="B16" s="30" t="s">
        <v>36</v>
      </c>
      <c r="C16" s="35">
        <v>3071081.3735400001</v>
      </c>
      <c r="D16" s="35">
        <v>1409809.686</v>
      </c>
      <c r="E16" s="35">
        <v>1116779.12378</v>
      </c>
      <c r="F16" s="35">
        <v>485490.51899999997</v>
      </c>
      <c r="G16" s="35">
        <v>344370.65500000003</v>
      </c>
      <c r="H16" s="35">
        <v>112523.663</v>
      </c>
      <c r="I16" s="35">
        <v>76540.039000000004</v>
      </c>
      <c r="J16" s="31"/>
      <c r="K16" s="31"/>
      <c r="L16" s="31"/>
      <c r="M16" s="31"/>
      <c r="N16" s="31"/>
      <c r="O16" s="30" t="s">
        <v>36</v>
      </c>
      <c r="P16" s="36">
        <f>I16</f>
        <v>76540.039000000004</v>
      </c>
      <c r="Q16" s="31"/>
      <c r="R16" s="36">
        <f t="shared" si="0"/>
        <v>6616595.05932</v>
      </c>
    </row>
    <row r="17" spans="1:18" ht="12.75" thickBot="1">
      <c r="A17" s="34" t="s">
        <v>304</v>
      </c>
      <c r="B17" s="30" t="s">
        <v>38</v>
      </c>
      <c r="C17" s="35">
        <v>3260468.7749999999</v>
      </c>
      <c r="D17" s="35">
        <v>1459514.60677</v>
      </c>
      <c r="E17" s="35">
        <v>1384646.6850000001</v>
      </c>
      <c r="F17" s="35">
        <v>525746.06900000002</v>
      </c>
      <c r="G17" s="35">
        <v>194878.95699999999</v>
      </c>
      <c r="H17" s="35">
        <v>247073.88099999999</v>
      </c>
      <c r="I17" s="31"/>
      <c r="J17" s="31"/>
      <c r="K17" s="31"/>
      <c r="L17" s="31"/>
      <c r="M17" s="31"/>
      <c r="N17" s="31"/>
      <c r="O17" s="30" t="s">
        <v>38</v>
      </c>
      <c r="P17" s="36">
        <f>H17</f>
        <v>247073.88099999999</v>
      </c>
      <c r="Q17" s="31"/>
      <c r="R17" s="36">
        <f t="shared" si="0"/>
        <v>7072328.973770001</v>
      </c>
    </row>
    <row r="18" spans="1:18" ht="12.75" thickBot="1">
      <c r="A18" s="34" t="s">
        <v>305</v>
      </c>
      <c r="B18" s="30" t="s">
        <v>40</v>
      </c>
      <c r="C18" s="35">
        <v>3912337.7557200002</v>
      </c>
      <c r="D18" s="35">
        <v>1819376.402</v>
      </c>
      <c r="E18" s="35">
        <v>1372751.1089999999</v>
      </c>
      <c r="F18" s="35">
        <v>521707.071</v>
      </c>
      <c r="G18" s="35">
        <v>259055.29199999999</v>
      </c>
      <c r="H18" s="31"/>
      <c r="I18" s="31"/>
      <c r="J18" s="31"/>
      <c r="K18" s="31"/>
      <c r="L18" s="31"/>
      <c r="M18" s="31"/>
      <c r="N18" s="31"/>
      <c r="O18" s="30" t="s">
        <v>40</v>
      </c>
      <c r="P18" s="36">
        <f>G18</f>
        <v>259055.29199999999</v>
      </c>
      <c r="Q18" s="31"/>
      <c r="R18" s="36">
        <f t="shared" si="0"/>
        <v>7885227.6297200015</v>
      </c>
    </row>
    <row r="19" spans="1:18" ht="12.75" thickBot="1">
      <c r="A19" s="34" t="s">
        <v>306</v>
      </c>
      <c r="B19" s="30" t="s">
        <v>42</v>
      </c>
      <c r="C19" s="35">
        <v>3755274.4569999999</v>
      </c>
      <c r="D19" s="35">
        <v>1923946.8659999999</v>
      </c>
      <c r="E19" s="35">
        <v>1490736.4280000001</v>
      </c>
      <c r="F19" s="35">
        <v>1009282.357</v>
      </c>
      <c r="G19" s="31"/>
      <c r="H19" s="31"/>
      <c r="I19" s="31"/>
      <c r="J19" s="31"/>
      <c r="K19" s="31"/>
      <c r="L19" s="31"/>
      <c r="M19" s="31"/>
      <c r="N19" s="31"/>
      <c r="O19" s="30" t="s">
        <v>42</v>
      </c>
      <c r="P19" s="36">
        <f>F19</f>
        <v>1009282.357</v>
      </c>
      <c r="Q19" s="31"/>
      <c r="R19" s="36">
        <f t="shared" si="0"/>
        <v>8179240.108</v>
      </c>
    </row>
    <row r="20" spans="1:18" ht="12.75" thickBot="1">
      <c r="A20" s="34" t="s">
        <v>307</v>
      </c>
      <c r="B20" s="30" t="s">
        <v>44</v>
      </c>
      <c r="C20" s="35">
        <v>4153190.39</v>
      </c>
      <c r="D20" s="35">
        <v>1997192.378</v>
      </c>
      <c r="E20" s="35">
        <v>1509790.9739999999</v>
      </c>
      <c r="F20" s="31"/>
      <c r="G20" s="31"/>
      <c r="H20" s="31"/>
      <c r="I20" s="31"/>
      <c r="J20" s="31"/>
      <c r="K20" s="31"/>
      <c r="L20" s="31"/>
      <c r="M20" s="31"/>
      <c r="N20" s="31"/>
      <c r="O20" s="30" t="s">
        <v>44</v>
      </c>
      <c r="P20" s="36">
        <f>E20</f>
        <v>1509790.9739999999</v>
      </c>
      <c r="Q20" s="31"/>
      <c r="R20" s="36">
        <f t="shared" si="0"/>
        <v>7660173.7420000006</v>
      </c>
    </row>
    <row r="21" spans="1:18" ht="12.75" thickBot="1">
      <c r="A21" s="34" t="s">
        <v>308</v>
      </c>
      <c r="B21" s="30" t="s">
        <v>46</v>
      </c>
      <c r="C21" s="35">
        <v>5309083.0719999997</v>
      </c>
      <c r="D21" s="35">
        <v>2363681.8250000002</v>
      </c>
      <c r="E21" s="31"/>
      <c r="F21" s="31"/>
      <c r="G21" s="31"/>
      <c r="H21" s="31"/>
      <c r="I21" s="31"/>
      <c r="J21" s="31"/>
      <c r="K21" s="31"/>
      <c r="L21" s="31"/>
      <c r="M21" s="31"/>
      <c r="N21" s="31"/>
      <c r="O21" s="30" t="s">
        <v>46</v>
      </c>
      <c r="P21" s="36">
        <f>D21</f>
        <v>2363681.8250000002</v>
      </c>
      <c r="Q21" s="31"/>
      <c r="R21" s="36">
        <f t="shared" si="0"/>
        <v>7672764.8969999999</v>
      </c>
    </row>
    <row r="22" spans="1:18" ht="12.75" thickBot="1">
      <c r="A22" s="34" t="s">
        <v>309</v>
      </c>
      <c r="B22" s="30" t="s">
        <v>48</v>
      </c>
      <c r="C22" s="35">
        <v>4649785.8458700003</v>
      </c>
      <c r="D22" s="31"/>
      <c r="E22" s="31"/>
      <c r="F22" s="31"/>
      <c r="G22" s="31"/>
      <c r="H22" s="31"/>
      <c r="I22" s="31"/>
      <c r="J22" s="31"/>
      <c r="K22" s="31"/>
      <c r="L22" s="31"/>
      <c r="M22" s="31"/>
      <c r="N22" s="31"/>
      <c r="O22" s="30" t="s">
        <v>48</v>
      </c>
      <c r="P22" s="36">
        <f>C22</f>
        <v>4649785.8458700003</v>
      </c>
      <c r="Q22" s="31"/>
      <c r="R22" s="36">
        <f t="shared" si="0"/>
        <v>4649785.8458700003</v>
      </c>
    </row>
    <row r="23" spans="1:18" ht="12.75" thickBot="1">
      <c r="A23" s="31"/>
      <c r="B23" s="31"/>
      <c r="C23" s="31"/>
      <c r="D23" s="31"/>
      <c r="E23" s="31"/>
      <c r="F23" s="31"/>
      <c r="G23" s="31"/>
      <c r="H23" s="31"/>
      <c r="I23" s="31"/>
      <c r="J23" s="31"/>
      <c r="K23" s="31"/>
      <c r="L23" s="31"/>
      <c r="M23" s="31"/>
      <c r="N23" s="30" t="s">
        <v>188</v>
      </c>
      <c r="O23" s="30" t="s">
        <v>50</v>
      </c>
      <c r="P23" s="36">
        <f>SUM(P12:P22)</f>
        <v>10256219.19187</v>
      </c>
      <c r="Q23" s="31"/>
      <c r="R23" s="31"/>
    </row>
    <row r="24" spans="1:18">
      <c r="A24" s="32"/>
      <c r="D24" s="44">
        <f>E24-1</f>
        <v>2007</v>
      </c>
      <c r="E24" s="44">
        <f>F24-1</f>
        <v>2008</v>
      </c>
      <c r="F24" s="44">
        <f>G24-1</f>
        <v>2009</v>
      </c>
      <c r="G24" s="44">
        <f>H24-1</f>
        <v>2010</v>
      </c>
      <c r="H24" s="44">
        <f>I24-1</f>
        <v>2011</v>
      </c>
      <c r="I24" s="44">
        <v>2012</v>
      </c>
      <c r="J24" s="44">
        <v>2013</v>
      </c>
      <c r="K24" s="44">
        <v>2014</v>
      </c>
      <c r="L24" s="44">
        <v>2015</v>
      </c>
      <c r="M24" s="39">
        <v>2016</v>
      </c>
    </row>
    <row r="25" spans="1:18">
      <c r="A25" s="32"/>
      <c r="D25" s="45">
        <f>D12+C13</f>
        <v>6765703.9410500005</v>
      </c>
      <c r="E25" s="45">
        <f>E12+D13+C14</f>
        <v>7750472.9509299994</v>
      </c>
      <c r="F25" s="45">
        <f>F12+E13+D14+C15</f>
        <v>8088596.2005000003</v>
      </c>
      <c r="G25" s="45">
        <f>G12+F13+E14+D15+C16</f>
        <v>7306069.0485399999</v>
      </c>
      <c r="H25" s="45">
        <f>H12+G13+F14+E15+D16+C17</f>
        <v>6976345.9539999999</v>
      </c>
      <c r="I25" s="45">
        <f>I12+H13+G14+F15+E16+D17+C18</f>
        <v>7607912.6502700001</v>
      </c>
      <c r="J25" s="45">
        <f>J12+I13+H14+G15+F16+E17+D18+C19</f>
        <v>8398368.7060000002</v>
      </c>
      <c r="K25" s="45">
        <f>K12+J13+I14+H15+G16+F17+E18+D19+C20</f>
        <v>8816524.3900000006</v>
      </c>
      <c r="L25" s="45">
        <f>L12+K13+J14+I15+H16+G17+F18+E19+D20+C21</f>
        <v>9863906.5559999999</v>
      </c>
      <c r="M25" s="41">
        <f>P23</f>
        <v>10256219.19187</v>
      </c>
      <c r="P25" s="37"/>
    </row>
    <row r="26" spans="1:18">
      <c r="A26" s="12" t="s">
        <v>310</v>
      </c>
      <c r="D26" s="44"/>
      <c r="E26" s="44"/>
      <c r="F26" s="44"/>
      <c r="G26" s="44"/>
      <c r="H26" s="44"/>
      <c r="I26" s="46">
        <v>7652768</v>
      </c>
      <c r="J26" s="45">
        <v>8430177</v>
      </c>
      <c r="K26" s="46">
        <v>8819632</v>
      </c>
      <c r="L26" s="47">
        <v>9832869</v>
      </c>
      <c r="M26" s="41">
        <v>10285736</v>
      </c>
      <c r="P26" s="38"/>
    </row>
    <row r="27" spans="1:18" ht="12.75" thickBot="1">
      <c r="A27" s="33" t="s">
        <v>293</v>
      </c>
      <c r="D27" s="45">
        <f>D25-D26</f>
        <v>6765703.9410500005</v>
      </c>
      <c r="E27" s="45">
        <f t="shared" ref="E27:M27" si="1">E25-E26</f>
        <v>7750472.9509299994</v>
      </c>
      <c r="F27" s="45">
        <f t="shared" si="1"/>
        <v>8088596.2005000003</v>
      </c>
      <c r="G27" s="45">
        <f t="shared" si="1"/>
        <v>7306069.0485399999</v>
      </c>
      <c r="H27" s="45">
        <f t="shared" si="1"/>
        <v>6976345.9539999999</v>
      </c>
      <c r="I27" s="45">
        <f t="shared" si="1"/>
        <v>-44855.3497299999</v>
      </c>
      <c r="J27" s="45">
        <f t="shared" si="1"/>
        <v>-31808.293999999762</v>
      </c>
      <c r="K27" s="45">
        <f t="shared" si="1"/>
        <v>-3107.609999999404</v>
      </c>
      <c r="L27" s="45">
        <f t="shared" si="1"/>
        <v>31037.555999999866</v>
      </c>
      <c r="M27" s="40">
        <f t="shared" si="1"/>
        <v>-29516.808129999787</v>
      </c>
    </row>
    <row r="28" spans="1:18" ht="24.6" customHeight="1" thickBot="1">
      <c r="A28" s="31"/>
      <c r="B28" s="31"/>
      <c r="C28" s="239" t="s">
        <v>294</v>
      </c>
      <c r="D28" s="240"/>
      <c r="E28" s="240"/>
      <c r="F28" s="240"/>
      <c r="G28" s="240"/>
      <c r="H28" s="240"/>
      <c r="I28" s="240"/>
      <c r="J28" s="240"/>
      <c r="K28" s="240"/>
      <c r="L28" s="240"/>
      <c r="M28" s="241"/>
      <c r="N28" s="31"/>
      <c r="O28" s="31"/>
      <c r="P28" s="237" t="s">
        <v>311</v>
      </c>
    </row>
    <row r="29" spans="1:18" ht="12.75" thickBot="1">
      <c r="A29" s="31"/>
      <c r="B29" s="34" t="s">
        <v>297</v>
      </c>
      <c r="C29" s="34">
        <v>0</v>
      </c>
      <c r="D29" s="34">
        <v>1</v>
      </c>
      <c r="E29" s="34">
        <v>2</v>
      </c>
      <c r="F29" s="34">
        <v>3</v>
      </c>
      <c r="G29" s="34">
        <v>4</v>
      </c>
      <c r="H29" s="34">
        <v>5</v>
      </c>
      <c r="I29" s="34">
        <v>6</v>
      </c>
      <c r="J29" s="34">
        <v>7</v>
      </c>
      <c r="K29" s="34">
        <v>8</v>
      </c>
      <c r="L29" s="34">
        <v>9</v>
      </c>
      <c r="M29" s="34" t="s">
        <v>298</v>
      </c>
      <c r="N29" s="31"/>
      <c r="O29" s="31"/>
      <c r="P29" s="238"/>
    </row>
    <row r="30" spans="1:18" ht="12.75" thickBot="1">
      <c r="A30" s="31"/>
      <c r="B30" s="31"/>
      <c r="C30" s="34" t="s">
        <v>203</v>
      </c>
      <c r="D30" s="34" t="s">
        <v>214</v>
      </c>
      <c r="E30" s="34" t="s">
        <v>215</v>
      </c>
      <c r="F30" s="34" t="s">
        <v>216</v>
      </c>
      <c r="G30" s="34" t="s">
        <v>217</v>
      </c>
      <c r="H30" s="34" t="s">
        <v>218</v>
      </c>
      <c r="I30" s="34" t="s">
        <v>219</v>
      </c>
      <c r="J30" s="34" t="s">
        <v>220</v>
      </c>
      <c r="K30" s="34" t="s">
        <v>221</v>
      </c>
      <c r="L30" s="34" t="s">
        <v>312</v>
      </c>
      <c r="M30" s="34" t="s">
        <v>222</v>
      </c>
      <c r="N30" s="31"/>
      <c r="O30" s="31"/>
      <c r="P30" s="34" t="s">
        <v>313</v>
      </c>
    </row>
    <row r="31" spans="1:18" ht="12.75" thickBot="1">
      <c r="A31" s="34" t="s">
        <v>299</v>
      </c>
      <c r="B31" s="30" t="s">
        <v>18</v>
      </c>
      <c r="C31" s="31"/>
      <c r="D31" s="31"/>
      <c r="E31" s="31"/>
      <c r="F31" s="31"/>
      <c r="G31" s="31"/>
      <c r="H31" s="31"/>
      <c r="I31" s="31"/>
      <c r="J31" s="31"/>
      <c r="K31" s="31"/>
      <c r="L31" s="31"/>
      <c r="M31" s="31"/>
      <c r="N31" s="31"/>
      <c r="O31" s="30" t="s">
        <v>18</v>
      </c>
      <c r="P31" s="31"/>
    </row>
    <row r="32" spans="1:18" ht="12.75" thickBot="1">
      <c r="A32" s="34" t="s">
        <v>300</v>
      </c>
      <c r="B32" s="30" t="s">
        <v>30</v>
      </c>
      <c r="C32" s="31"/>
      <c r="D32" s="31"/>
      <c r="E32" s="31"/>
      <c r="F32" s="31"/>
      <c r="G32" s="31"/>
      <c r="H32" s="31"/>
      <c r="I32" s="31"/>
      <c r="J32" s="31"/>
      <c r="K32" s="31"/>
      <c r="L32" s="31"/>
      <c r="M32" s="31"/>
      <c r="N32" s="31"/>
      <c r="O32" s="30" t="s">
        <v>30</v>
      </c>
      <c r="P32" s="31"/>
    </row>
    <row r="33" spans="1:16" ht="12.75" thickBot="1">
      <c r="A33" s="34" t="s">
        <v>301</v>
      </c>
      <c r="B33" s="30" t="s">
        <v>32</v>
      </c>
      <c r="C33" s="31"/>
      <c r="D33" s="31"/>
      <c r="E33" s="31"/>
      <c r="F33" s="31"/>
      <c r="G33" s="31"/>
      <c r="H33" s="31"/>
      <c r="I33" s="31"/>
      <c r="J33" s="31"/>
      <c r="K33" s="31"/>
      <c r="L33" s="31"/>
      <c r="M33" s="31"/>
      <c r="N33" s="31"/>
      <c r="O33" s="30" t="s">
        <v>32</v>
      </c>
      <c r="P33" s="31"/>
    </row>
    <row r="34" spans="1:16" ht="12.75" thickBot="1">
      <c r="A34" s="34" t="s">
        <v>302</v>
      </c>
      <c r="B34" s="30" t="s">
        <v>34</v>
      </c>
      <c r="C34" s="31"/>
      <c r="D34" s="31"/>
      <c r="E34" s="31"/>
      <c r="F34" s="31"/>
      <c r="G34" s="31"/>
      <c r="H34" s="31"/>
      <c r="I34" s="31"/>
      <c r="J34" s="31"/>
      <c r="K34" s="31"/>
      <c r="L34" s="31"/>
      <c r="M34" s="31"/>
      <c r="N34" s="31"/>
      <c r="O34" s="30" t="s">
        <v>34</v>
      </c>
      <c r="P34" s="31"/>
    </row>
    <row r="35" spans="1:16" ht="12.75" thickBot="1">
      <c r="A35" s="34" t="s">
        <v>303</v>
      </c>
      <c r="B35" s="30" t="s">
        <v>36</v>
      </c>
      <c r="C35" s="31"/>
      <c r="D35" s="31"/>
      <c r="E35" s="31"/>
      <c r="F35" s="31"/>
      <c r="G35" s="31"/>
      <c r="H35" s="31"/>
      <c r="I35" s="31"/>
      <c r="J35" s="31"/>
      <c r="K35" s="31"/>
      <c r="L35" s="31"/>
      <c r="M35" s="31"/>
      <c r="N35" s="31"/>
      <c r="O35" s="30" t="s">
        <v>36</v>
      </c>
      <c r="P35" s="31"/>
    </row>
    <row r="36" spans="1:16" ht="12.75" thickBot="1">
      <c r="A36" s="34" t="s">
        <v>304</v>
      </c>
      <c r="B36" s="30" t="s">
        <v>38</v>
      </c>
      <c r="C36" s="31"/>
      <c r="D36" s="31"/>
      <c r="E36" s="31"/>
      <c r="F36" s="31"/>
      <c r="G36" s="31"/>
      <c r="H36" s="31"/>
      <c r="I36" s="31"/>
      <c r="J36" s="31"/>
      <c r="K36" s="31"/>
      <c r="L36" s="31"/>
      <c r="M36" s="31"/>
      <c r="N36" s="31"/>
      <c r="O36" s="30" t="s">
        <v>38</v>
      </c>
      <c r="P36" s="31"/>
    </row>
    <row r="37" spans="1:16" ht="12.75" thickBot="1">
      <c r="A37" s="34" t="s">
        <v>305</v>
      </c>
      <c r="B37" s="30" t="s">
        <v>40</v>
      </c>
      <c r="C37" s="31"/>
      <c r="D37" s="31"/>
      <c r="E37" s="31"/>
      <c r="F37" s="31"/>
      <c r="G37" s="31"/>
      <c r="H37" s="31"/>
      <c r="I37" s="31"/>
      <c r="J37" s="31"/>
      <c r="K37" s="31"/>
      <c r="L37" s="31"/>
      <c r="M37" s="31"/>
      <c r="N37" s="31"/>
      <c r="O37" s="30" t="s">
        <v>40</v>
      </c>
      <c r="P37" s="31"/>
    </row>
    <row r="38" spans="1:16" ht="12.75" thickBot="1">
      <c r="A38" s="34" t="s">
        <v>306</v>
      </c>
      <c r="B38" s="30" t="s">
        <v>42</v>
      </c>
      <c r="C38" s="31"/>
      <c r="D38" s="31"/>
      <c r="E38" s="31"/>
      <c r="F38" s="31"/>
      <c r="G38" s="31"/>
      <c r="H38" s="31"/>
      <c r="I38" s="31"/>
      <c r="J38" s="31"/>
      <c r="K38" s="31"/>
      <c r="L38" s="31"/>
      <c r="M38" s="31"/>
      <c r="N38" s="31"/>
      <c r="O38" s="30" t="s">
        <v>42</v>
      </c>
      <c r="P38" s="31"/>
    </row>
    <row r="39" spans="1:16" ht="12.75" thickBot="1">
      <c r="A39" s="34" t="s">
        <v>307</v>
      </c>
      <c r="B39" s="30" t="s">
        <v>44</v>
      </c>
      <c r="C39" s="31"/>
      <c r="D39" s="31"/>
      <c r="E39" s="31"/>
      <c r="F39" s="31"/>
      <c r="G39" s="31"/>
      <c r="H39" s="31"/>
      <c r="I39" s="31"/>
      <c r="J39" s="31"/>
      <c r="K39" s="31"/>
      <c r="L39" s="31"/>
      <c r="M39" s="31"/>
      <c r="N39" s="31"/>
      <c r="O39" s="30" t="s">
        <v>44</v>
      </c>
      <c r="P39" s="31"/>
    </row>
    <row r="40" spans="1:16" ht="12.75" thickBot="1">
      <c r="A40" s="34" t="s">
        <v>308</v>
      </c>
      <c r="B40" s="30" t="s">
        <v>46</v>
      </c>
      <c r="C40" s="31"/>
      <c r="D40" s="31"/>
      <c r="E40" s="31"/>
      <c r="F40" s="31"/>
      <c r="G40" s="31"/>
      <c r="H40" s="31"/>
      <c r="I40" s="31"/>
      <c r="J40" s="31"/>
      <c r="K40" s="31"/>
      <c r="L40" s="31"/>
      <c r="M40" s="31"/>
      <c r="N40" s="31"/>
      <c r="O40" s="30" t="s">
        <v>46</v>
      </c>
      <c r="P40" s="31"/>
    </row>
    <row r="41" spans="1:16" ht="12.75" thickBot="1">
      <c r="A41" s="34" t="s">
        <v>309</v>
      </c>
      <c r="B41" s="30" t="s">
        <v>48</v>
      </c>
      <c r="C41" s="31"/>
      <c r="D41" s="31"/>
      <c r="E41" s="31"/>
      <c r="F41" s="31"/>
      <c r="G41" s="31"/>
      <c r="H41" s="31"/>
      <c r="I41" s="31"/>
      <c r="J41" s="31"/>
      <c r="K41" s="31"/>
      <c r="L41" s="31"/>
      <c r="M41" s="31"/>
      <c r="N41" s="31"/>
      <c r="O41" s="30" t="s">
        <v>48</v>
      </c>
      <c r="P41" s="31"/>
    </row>
    <row r="42" spans="1:16" ht="12.75" thickBot="1">
      <c r="A42" s="31"/>
      <c r="B42" s="31"/>
      <c r="C42" s="31"/>
      <c r="D42" s="31"/>
      <c r="E42" s="31"/>
      <c r="F42" s="31"/>
      <c r="G42" s="31"/>
      <c r="H42" s="31"/>
      <c r="I42" s="31"/>
      <c r="J42" s="31"/>
      <c r="K42" s="31"/>
      <c r="L42" s="31"/>
      <c r="M42" s="31"/>
      <c r="N42" s="30" t="s">
        <v>188</v>
      </c>
      <c r="O42" s="30" t="s">
        <v>50</v>
      </c>
      <c r="P42" s="31"/>
    </row>
  </sheetData>
  <mergeCells count="5">
    <mergeCell ref="P9:P10"/>
    <mergeCell ref="R9:R10"/>
    <mergeCell ref="C28:M28"/>
    <mergeCell ref="P28:P29"/>
    <mergeCell ref="C9: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showGridLines="0" workbookViewId="0">
      <selection activeCell="D14" sqref="D14"/>
    </sheetView>
  </sheetViews>
  <sheetFormatPr defaultRowHeight="15"/>
  <cols>
    <col min="1" max="1" width="74" bestFit="1" customWidth="1"/>
    <col min="3" max="7" width="16" customWidth="1"/>
  </cols>
  <sheetData>
    <row r="1" spans="1:7" ht="23.25">
      <c r="A1" s="2" t="s">
        <v>314</v>
      </c>
      <c r="C1" s="102" t="s">
        <v>600</v>
      </c>
    </row>
    <row r="2" spans="1:7" ht="18.75" thickBot="1">
      <c r="A2" s="2" t="s">
        <v>315</v>
      </c>
    </row>
    <row r="3" spans="1:7" ht="64.5"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row r="9" spans="1:7" ht="15.75" thickBot="1">
      <c r="A9" s="4" t="s">
        <v>325</v>
      </c>
      <c r="B9" s="4" t="s">
        <v>18</v>
      </c>
      <c r="C9" s="3"/>
      <c r="D9" s="3"/>
      <c r="E9" s="3"/>
      <c r="F9" s="3"/>
      <c r="G9" s="3"/>
    </row>
    <row r="10" spans="1:7" ht="15.75" thickBot="1">
      <c r="A10" s="4" t="s">
        <v>326</v>
      </c>
      <c r="B10" s="4" t="s">
        <v>20</v>
      </c>
      <c r="C10" s="3"/>
      <c r="D10" s="3"/>
      <c r="E10" s="3"/>
      <c r="F10" s="3"/>
      <c r="G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Props1.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2.xml><?xml version="1.0" encoding="utf-8"?>
<ds:datastoreItem xmlns:ds="http://schemas.openxmlformats.org/officeDocument/2006/customXml" ds:itemID="{D3167B6C-255C-4AAE-8789-65FA5F50BAA3}">
  <ds:schemaRefs>
    <ds:schemaRef ds:uri="http://schemas.microsoft.com/sharepoint/events"/>
  </ds:schemaRefs>
</ds:datastoreItem>
</file>

<file path=customXml/itemProps3.xml><?xml version="1.0" encoding="utf-8"?>
<ds:datastoreItem xmlns:ds="http://schemas.openxmlformats.org/officeDocument/2006/customXml" ds:itemID="{16F0F378-A6BD-4D27-AD83-3DA533CF8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1C1FB9-3514-4A62-9FE7-A3E02A605255}">
  <ds:schemaRefs>
    <ds:schemaRef ds:uri="http://schemas.microsoft.com/office/2006/documentManagement/types"/>
    <ds:schemaRef ds:uri="http://schemas.microsoft.com/office/infopath/2007/PartnerControls"/>
    <ds:schemaRef ds:uri="http://schemas.openxmlformats.org/package/2006/metadata/core-properties"/>
    <ds:schemaRef ds:uri="5b5458fb-f620-4cfe-88a1-8ba005e7cf1a"/>
    <ds:schemaRef ds:uri="http://purl.org/dc/terms/"/>
    <ds:schemaRef ds:uri="http://purl.org/dc/dcmityp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Yfirlit samstæða</vt:lpstr>
      <vt:lpstr>Yfirlit solo</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S.32.01.22</vt:lpstr>
      <vt:lpstr>S.25.02.22</vt:lpstr>
      <vt:lpstr>S.25.03.21</vt:lpstr>
      <vt:lpstr>S.25.03.22</vt:lpstr>
      <vt:lpstr>S.28.01.01</vt:lpstr>
      <vt:lpstr>S.28.02.01</vt:lpstr>
      <vt:lpstr>S.32.01.22!Print_Area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Þórir Óskarsson</cp:lastModifiedBy>
  <cp:lastPrinted>2017-05-17T17:02:32Z</cp:lastPrinted>
  <dcterms:created xsi:type="dcterms:W3CDTF">2017-05-16T22:39:04Z</dcterms:created>
  <dcterms:modified xsi:type="dcterms:W3CDTF">2022-04-07T09:02:04Z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